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95" activeTab="2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Q20" i="2"/>
  <c r="Q24"/>
  <c r="Q25"/>
  <c r="Q30"/>
  <c r="Q35"/>
  <c r="Q36"/>
  <c r="Q37"/>
  <c r="Q42"/>
  <c r="Q50"/>
  <c r="Q51"/>
  <c r="Q52"/>
  <c r="Q53"/>
  <c r="Q54"/>
  <c r="Q56"/>
  <c r="Q57"/>
  <c r="Q58"/>
  <c r="Q59"/>
  <c r="Q61"/>
  <c r="Q67"/>
  <c r="Q71"/>
  <c r="Q75"/>
  <c r="Q76"/>
  <c r="Q77"/>
  <c r="Q78"/>
  <c r="Q79"/>
  <c r="Q83"/>
  <c r="Q87"/>
  <c r="Q110"/>
  <c r="Q111"/>
  <c r="Q112"/>
  <c r="Q113"/>
  <c r="Q114"/>
  <c r="Q121"/>
  <c r="Q125"/>
  <c r="Q126"/>
  <c r="Q128"/>
  <c r="Q129"/>
  <c r="Q130"/>
  <c r="Q131"/>
  <c r="Q132"/>
  <c r="Q133"/>
  <c r="Q134"/>
  <c r="Q135"/>
  <c r="Q136"/>
  <c r="Q137"/>
  <c r="Q138"/>
  <c r="Q139"/>
  <c r="Q141"/>
  <c r="Q142"/>
  <c r="Q143"/>
  <c r="Q144"/>
  <c r="Q148"/>
  <c r="Q149"/>
  <c r="Q150"/>
  <c r="Q151"/>
  <c r="Q152"/>
  <c r="Q159"/>
  <c r="Q161"/>
  <c r="Q162"/>
  <c r="Q163"/>
  <c r="Q164"/>
  <c r="Q165"/>
  <c r="Q166"/>
  <c r="Q167"/>
  <c r="Q168"/>
  <c r="Q174"/>
  <c r="Q181"/>
  <c r="Q182"/>
  <c r="Q183"/>
  <c r="Q184"/>
  <c r="Q185"/>
  <c r="Q186"/>
  <c r="Q187"/>
  <c r="Q188"/>
  <c r="Q189"/>
  <c r="Q197"/>
  <c r="Q203"/>
  <c r="Q204"/>
  <c r="Q206"/>
  <c r="Q217"/>
  <c r="Q218"/>
  <c r="Q219"/>
  <c r="Q220"/>
  <c r="Q221"/>
  <c r="Q222"/>
  <c r="Q223"/>
  <c r="Q224"/>
  <c r="Q225"/>
  <c r="Q230"/>
  <c r="Q231"/>
  <c r="Q232"/>
  <c r="Q233"/>
  <c r="Q234"/>
  <c r="Q235"/>
  <c r="P20"/>
  <c r="P25"/>
  <c r="P30"/>
  <c r="P35"/>
  <c r="P42"/>
  <c r="P50"/>
  <c r="P51"/>
  <c r="P53"/>
  <c r="P54"/>
  <c r="P56"/>
  <c r="P57"/>
  <c r="P58"/>
  <c r="P59"/>
  <c r="P61"/>
  <c r="P67"/>
  <c r="P71"/>
  <c r="P89"/>
  <c r="P90"/>
  <c r="P91"/>
  <c r="P92"/>
  <c r="P93"/>
  <c r="P94"/>
  <c r="P95"/>
  <c r="P96"/>
  <c r="P97"/>
  <c r="P98"/>
  <c r="P99"/>
  <c r="P110"/>
  <c r="P121"/>
  <c r="P125"/>
  <c r="P126"/>
  <c r="P144"/>
  <c r="P159"/>
  <c r="P174"/>
  <c r="P181"/>
  <c r="P193"/>
  <c r="P197"/>
  <c r="P204"/>
  <c r="P206"/>
  <c r="P210"/>
  <c r="P217"/>
  <c r="P230"/>
  <c r="O92" i="1"/>
  <c r="O94"/>
  <c r="O95"/>
  <c r="N92"/>
  <c r="N94"/>
  <c r="N95"/>
  <c r="O72"/>
  <c r="O73"/>
  <c r="O74"/>
  <c r="O75"/>
  <c r="O76"/>
  <c r="O78"/>
  <c r="O79"/>
  <c r="O80"/>
  <c r="O81"/>
  <c r="O83"/>
  <c r="O85"/>
  <c r="O87"/>
  <c r="O89"/>
  <c r="N72"/>
  <c r="N74"/>
  <c r="N75"/>
  <c r="N78"/>
  <c r="N79"/>
  <c r="N80"/>
  <c r="N81"/>
  <c r="N83"/>
  <c r="N85"/>
  <c r="N87"/>
  <c r="O50"/>
  <c r="O51"/>
  <c r="O52"/>
  <c r="O54"/>
  <c r="O55"/>
  <c r="O57"/>
  <c r="O58"/>
  <c r="O60"/>
  <c r="O62"/>
  <c r="O66"/>
  <c r="N50"/>
  <c r="N51"/>
  <c r="N52"/>
  <c r="N54"/>
  <c r="N57"/>
  <c r="N58"/>
  <c r="N60"/>
  <c r="N62"/>
  <c r="O25" l="1"/>
  <c r="O26"/>
  <c r="O27"/>
  <c r="O24"/>
  <c r="N26"/>
  <c r="N27"/>
  <c r="N24"/>
  <c r="O34" i="2"/>
  <c r="O33" s="1"/>
  <c r="N140"/>
  <c r="O55"/>
  <c r="N177"/>
  <c r="O60"/>
  <c r="O23"/>
  <c r="O22" s="1"/>
  <c r="M93" i="1"/>
  <c r="O102" i="2"/>
  <c r="O101" s="1"/>
  <c r="O100" s="1"/>
  <c r="O82"/>
  <c r="Q82" s="1"/>
  <c r="O86"/>
  <c r="Q86" s="1"/>
  <c r="O209"/>
  <c r="O208" s="1"/>
  <c r="O207" s="1"/>
  <c r="O192"/>
  <c r="O191" s="1"/>
  <c r="O190" s="1"/>
  <c r="O70"/>
  <c r="O69" s="1"/>
  <c r="O41"/>
  <c r="O147"/>
  <c r="Q147" s="1"/>
  <c r="O180"/>
  <c r="O179" s="1"/>
  <c r="O205"/>
  <c r="O196"/>
  <c r="O195" s="1"/>
  <c r="O194" s="1"/>
  <c r="O109"/>
  <c r="O108" s="1"/>
  <c r="O107" s="1"/>
  <c r="O31"/>
  <c r="O32"/>
  <c r="O29"/>
  <c r="O216"/>
  <c r="O215" s="1"/>
  <c r="O214" s="1"/>
  <c r="O158"/>
  <c r="O157" s="1"/>
  <c r="O156" s="1"/>
  <c r="O155" s="1"/>
  <c r="O229"/>
  <c r="O228" s="1"/>
  <c r="O227" s="1"/>
  <c r="O226" s="1"/>
  <c r="O74"/>
  <c r="Q74" s="1"/>
  <c r="M91" i="1"/>
  <c r="O173" i="2"/>
  <c r="O120"/>
  <c r="O119" s="1"/>
  <c r="O118" s="1"/>
  <c r="O124"/>
  <c r="O123" s="1"/>
  <c r="O66"/>
  <c r="O49"/>
  <c r="O19"/>
  <c r="O18" s="1"/>
  <c r="M86" i="1"/>
  <c r="M84"/>
  <c r="M82"/>
  <c r="M77"/>
  <c r="M71"/>
  <c r="M65"/>
  <c r="O65" s="1"/>
  <c r="M63"/>
  <c r="M59"/>
  <c r="M56"/>
  <c r="M53"/>
  <c r="M49"/>
  <c r="M229" i="2"/>
  <c r="M228" s="1"/>
  <c r="M227" s="1"/>
  <c r="M226" s="1"/>
  <c r="M216"/>
  <c r="M215" s="1"/>
  <c r="M214" s="1"/>
  <c r="M213" s="1"/>
  <c r="M209"/>
  <c r="M208" s="1"/>
  <c r="M207" s="1"/>
  <c r="M203"/>
  <c r="P203" s="1"/>
  <c r="M205"/>
  <c r="M192"/>
  <c r="M191" s="1"/>
  <c r="M190" s="1"/>
  <c r="M196"/>
  <c r="M195" s="1"/>
  <c r="M194" s="1"/>
  <c r="M180"/>
  <c r="M179" s="1"/>
  <c r="M178" s="1"/>
  <c r="M173"/>
  <c r="M172" s="1"/>
  <c r="M171" s="1"/>
  <c r="M170" s="1"/>
  <c r="M169" s="1"/>
  <c r="M158"/>
  <c r="M157" s="1"/>
  <c r="M156" s="1"/>
  <c r="M155" s="1"/>
  <c r="M160"/>
  <c r="M143"/>
  <c r="M127"/>
  <c r="M124"/>
  <c r="M123" s="1"/>
  <c r="M122" s="1"/>
  <c r="M118"/>
  <c r="M106"/>
  <c r="M105" s="1"/>
  <c r="M104" s="1"/>
  <c r="M70"/>
  <c r="M69" s="1"/>
  <c r="M68" s="1"/>
  <c r="M66"/>
  <c r="M65" s="1"/>
  <c r="M64" s="1"/>
  <c r="M60"/>
  <c r="M55"/>
  <c r="M49"/>
  <c r="M41"/>
  <c r="M40" s="1"/>
  <c r="M39" s="1"/>
  <c r="M38" s="1"/>
  <c r="M34"/>
  <c r="M36"/>
  <c r="M29"/>
  <c r="M28" s="1"/>
  <c r="M19"/>
  <c r="M18" s="1"/>
  <c r="O48" l="1"/>
  <c r="O73"/>
  <c r="Q73" s="1"/>
  <c r="O81"/>
  <c r="Q81" s="1"/>
  <c r="O146"/>
  <c r="Q146" s="1"/>
  <c r="O72"/>
  <c r="Q72" s="1"/>
  <c r="P227"/>
  <c r="Q227"/>
  <c r="Q156"/>
  <c r="P156"/>
  <c r="Q214"/>
  <c r="P214"/>
  <c r="Q108"/>
  <c r="P108"/>
  <c r="Q194"/>
  <c r="P194"/>
  <c r="Q70"/>
  <c r="P70"/>
  <c r="P191"/>
  <c r="P207"/>
  <c r="P123"/>
  <c r="P155"/>
  <c r="Q155"/>
  <c r="Q32"/>
  <c r="Q60"/>
  <c r="P60"/>
  <c r="P124"/>
  <c r="Q118"/>
  <c r="P118"/>
  <c r="P18"/>
  <c r="Q18"/>
  <c r="Q119"/>
  <c r="P119"/>
  <c r="P228"/>
  <c r="Q228"/>
  <c r="Q157"/>
  <c r="P157"/>
  <c r="P215"/>
  <c r="Q215"/>
  <c r="Q109"/>
  <c r="P109"/>
  <c r="P195"/>
  <c r="Q195"/>
  <c r="O178"/>
  <c r="P179"/>
  <c r="Q179"/>
  <c r="O40"/>
  <c r="P41"/>
  <c r="Q41"/>
  <c r="P55"/>
  <c r="Q34"/>
  <c r="P34"/>
  <c r="P190"/>
  <c r="P192"/>
  <c r="P208"/>
  <c r="M142"/>
  <c r="P143"/>
  <c r="Q66"/>
  <c r="P66"/>
  <c r="Q173"/>
  <c r="P173"/>
  <c r="Q226"/>
  <c r="P226"/>
  <c r="Q29"/>
  <c r="P29"/>
  <c r="Q107"/>
  <c r="P107"/>
  <c r="Q205"/>
  <c r="P205"/>
  <c r="P69"/>
  <c r="Q69"/>
  <c r="P49"/>
  <c r="P19"/>
  <c r="Q19"/>
  <c r="Q120"/>
  <c r="P120"/>
  <c r="Q229"/>
  <c r="P229"/>
  <c r="Q158"/>
  <c r="P158"/>
  <c r="Q216"/>
  <c r="P216"/>
  <c r="Q31"/>
  <c r="P196"/>
  <c r="Q196"/>
  <c r="P180"/>
  <c r="Q180"/>
  <c r="O65"/>
  <c r="O172"/>
  <c r="O28"/>
  <c r="O68"/>
  <c r="P209"/>
  <c r="O85"/>
  <c r="N86" i="1"/>
  <c r="M48"/>
  <c r="O91"/>
  <c r="N91"/>
  <c r="M70"/>
  <c r="M90"/>
  <c r="M212" i="2"/>
  <c r="M211" s="1"/>
  <c r="M202"/>
  <c r="M201" s="1"/>
  <c r="M177"/>
  <c r="M176" s="1"/>
  <c r="M175" s="1"/>
  <c r="M154"/>
  <c r="M153" s="1"/>
  <c r="M117"/>
  <c r="M48"/>
  <c r="M47" s="1"/>
  <c r="M27"/>
  <c r="M26" s="1"/>
  <c r="M33"/>
  <c r="M32" s="1"/>
  <c r="M31" s="1"/>
  <c r="P31" s="1"/>
  <c r="M23"/>
  <c r="M22" s="1"/>
  <c r="M21" s="1"/>
  <c r="M17"/>
  <c r="K93" i="1"/>
  <c r="K90" s="1"/>
  <c r="K86"/>
  <c r="K84"/>
  <c r="N84" s="1"/>
  <c r="K82"/>
  <c r="N82" s="1"/>
  <c r="K77"/>
  <c r="N77" s="1"/>
  <c r="K71"/>
  <c r="N71" s="1"/>
  <c r="K59"/>
  <c r="N59" s="1"/>
  <c r="K56"/>
  <c r="N56" s="1"/>
  <c r="K53"/>
  <c r="N53" s="1"/>
  <c r="K49"/>
  <c r="N49" s="1"/>
  <c r="K28"/>
  <c r="O106" i="2"/>
  <c r="O213"/>
  <c r="O202"/>
  <c r="O154"/>
  <c r="O122"/>
  <c r="O47"/>
  <c r="O21"/>
  <c r="O17"/>
  <c r="M33" i="1"/>
  <c r="N124" i="2"/>
  <c r="N123" s="1"/>
  <c r="N122" s="1"/>
  <c r="N117" s="1"/>
  <c r="L77" i="1"/>
  <c r="O77" s="1"/>
  <c r="N202" i="2"/>
  <c r="N201" s="1"/>
  <c r="N200" s="1"/>
  <c r="N176"/>
  <c r="N175" s="1"/>
  <c r="N127"/>
  <c r="Q127" s="1"/>
  <c r="N106"/>
  <c r="N105" s="1"/>
  <c r="N104" s="1"/>
  <c r="N160"/>
  <c r="N213"/>
  <c r="N212" s="1"/>
  <c r="N211" s="1"/>
  <c r="N33"/>
  <c r="Q33" s="1"/>
  <c r="N17"/>
  <c r="N23"/>
  <c r="N22" s="1"/>
  <c r="N21" s="1"/>
  <c r="N55"/>
  <c r="Q55" s="1"/>
  <c r="N49"/>
  <c r="Q49" s="1"/>
  <c r="L93" i="1"/>
  <c r="L90" s="1"/>
  <c r="L86"/>
  <c r="O86" s="1"/>
  <c r="L84"/>
  <c r="O84" s="1"/>
  <c r="L82"/>
  <c r="O82" s="1"/>
  <c r="L71"/>
  <c r="O71" s="1"/>
  <c r="L59"/>
  <c r="O59" s="1"/>
  <c r="L56"/>
  <c r="O56" s="1"/>
  <c r="L53"/>
  <c r="O53" s="1"/>
  <c r="L49"/>
  <c r="O49" s="1"/>
  <c r="L33"/>
  <c r="M28"/>
  <c r="L28"/>
  <c r="O145" i="2" l="1"/>
  <c r="O80"/>
  <c r="Q80" s="1"/>
  <c r="Q123"/>
  <c r="P23"/>
  <c r="Q124"/>
  <c r="O212"/>
  <c r="Q213"/>
  <c r="P213"/>
  <c r="Q85"/>
  <c r="O84"/>
  <c r="Q84" s="1"/>
  <c r="Q28"/>
  <c r="P28"/>
  <c r="O27"/>
  <c r="M141"/>
  <c r="P142"/>
  <c r="O39"/>
  <c r="Q40"/>
  <c r="P40"/>
  <c r="Q23"/>
  <c r="P32"/>
  <c r="P33"/>
  <c r="P48"/>
  <c r="P172"/>
  <c r="Q172"/>
  <c r="O171"/>
  <c r="P47"/>
  <c r="P21"/>
  <c r="Q21"/>
  <c r="Q145"/>
  <c r="O140"/>
  <c r="Q178"/>
  <c r="P178"/>
  <c r="O177"/>
  <c r="P22"/>
  <c r="Q122"/>
  <c r="P122"/>
  <c r="O201"/>
  <c r="O200" s="1"/>
  <c r="Q202"/>
  <c r="P202"/>
  <c r="N154"/>
  <c r="N153" s="1"/>
  <c r="Q160"/>
  <c r="P17"/>
  <c r="Q17"/>
  <c r="Q154"/>
  <c r="P154"/>
  <c r="O105"/>
  <c r="Q106"/>
  <c r="P106"/>
  <c r="M200"/>
  <c r="M199" s="1"/>
  <c r="M198" s="1"/>
  <c r="P68"/>
  <c r="Q68"/>
  <c r="P65"/>
  <c r="Q65"/>
  <c r="O64"/>
  <c r="O117"/>
  <c r="Q22"/>
  <c r="N28" i="1"/>
  <c r="O90"/>
  <c r="N90"/>
  <c r="O93"/>
  <c r="N93"/>
  <c r="M46" i="2"/>
  <c r="M45" s="1"/>
  <c r="M44" s="1"/>
  <c r="N116"/>
  <c r="N115" s="1"/>
  <c r="M16"/>
  <c r="M14" s="1"/>
  <c r="M13" s="1"/>
  <c r="M12" s="1"/>
  <c r="O16"/>
  <c r="N48"/>
  <c r="K70" i="1"/>
  <c r="N70" s="1"/>
  <c r="K48"/>
  <c r="N48" s="1"/>
  <c r="L70"/>
  <c r="O70" s="1"/>
  <c r="N199" i="2"/>
  <c r="N198" s="1"/>
  <c r="N16"/>
  <c r="L48" i="1"/>
  <c r="O48" s="1"/>
  <c r="O211" i="2" l="1"/>
  <c r="P212"/>
  <c r="Q212"/>
  <c r="M140"/>
  <c r="M116" s="1"/>
  <c r="M115" s="1"/>
  <c r="M43" s="1"/>
  <c r="M11" s="1"/>
  <c r="P141"/>
  <c r="N14"/>
  <c r="N13" s="1"/>
  <c r="N12" s="1"/>
  <c r="O199"/>
  <c r="P200"/>
  <c r="Q200"/>
  <c r="P64"/>
  <c r="Q64"/>
  <c r="Q177"/>
  <c r="P177"/>
  <c r="O176"/>
  <c r="N47"/>
  <c r="Q48"/>
  <c r="O104"/>
  <c r="Q105"/>
  <c r="P105"/>
  <c r="O116"/>
  <c r="Q117"/>
  <c r="P117"/>
  <c r="Q201"/>
  <c r="P201"/>
  <c r="Q140"/>
  <c r="P140"/>
  <c r="O38"/>
  <c r="Q39"/>
  <c r="P39"/>
  <c r="O46"/>
  <c r="Q16"/>
  <c r="P16"/>
  <c r="P171"/>
  <c r="Q171"/>
  <c r="O170"/>
  <c r="Q27"/>
  <c r="P27"/>
  <c r="O26"/>
  <c r="Q116" l="1"/>
  <c r="P116"/>
  <c r="O115"/>
  <c r="P211"/>
  <c r="Q211"/>
  <c r="Q26"/>
  <c r="P26"/>
  <c r="Q170"/>
  <c r="P170"/>
  <c r="O169"/>
  <c r="Q104"/>
  <c r="P104"/>
  <c r="P46"/>
  <c r="O45"/>
  <c r="O175"/>
  <c r="P176"/>
  <c r="Q176"/>
  <c r="O14"/>
  <c r="P38"/>
  <c r="Q38"/>
  <c r="N46"/>
  <c r="N45" s="1"/>
  <c r="N44" s="1"/>
  <c r="N43" s="1"/>
  <c r="N11" s="1"/>
  <c r="Q47"/>
  <c r="O198"/>
  <c r="P199"/>
  <c r="Q199"/>
  <c r="Q46" l="1"/>
  <c r="O44"/>
  <c r="P45"/>
  <c r="Q45"/>
  <c r="Q115"/>
  <c r="P115"/>
  <c r="Q169"/>
  <c r="P169"/>
  <c r="O153"/>
  <c r="P14"/>
  <c r="Q14"/>
  <c r="O13"/>
  <c r="Q198"/>
  <c r="P198"/>
  <c r="P175"/>
  <c r="Q175"/>
  <c r="Q153" l="1"/>
  <c r="P153"/>
  <c r="Q44"/>
  <c r="P44"/>
  <c r="O43"/>
  <c r="O12"/>
  <c r="P13"/>
  <c r="Q13"/>
  <c r="O11" l="1"/>
  <c r="Q43"/>
  <c r="P43"/>
  <c r="P12"/>
  <c r="Q12"/>
  <c r="Q11" l="1"/>
  <c r="P11"/>
</calcChain>
</file>

<file path=xl/sharedStrings.xml><?xml version="1.0" encoding="utf-8"?>
<sst xmlns="http://schemas.openxmlformats.org/spreadsheetml/2006/main" count="1398" uniqueCount="471">
  <si>
    <t xml:space="preserve">  </t>
  </si>
  <si>
    <t>Br.konta</t>
  </si>
  <si>
    <t>Plan</t>
  </si>
  <si>
    <t>Indeks</t>
  </si>
  <si>
    <t>2018.</t>
  </si>
  <si>
    <t>Šifra izvora</t>
  </si>
  <si>
    <t xml:space="preserve"> </t>
  </si>
  <si>
    <t>A.RAČUN PRIHODA I RASHODA</t>
  </si>
  <si>
    <t>01</t>
  </si>
  <si>
    <t>02</t>
  </si>
  <si>
    <t>04</t>
  </si>
  <si>
    <t>06</t>
  </si>
  <si>
    <t>Prihodi poslovanja</t>
  </si>
  <si>
    <t>03</t>
  </si>
  <si>
    <t>Prihodi od prodaje nefinancijske imovine</t>
  </si>
  <si>
    <t>Rashodi poslovanja</t>
  </si>
  <si>
    <t>4</t>
  </si>
  <si>
    <t>Rashodi za nabavu nefinancijske imovine</t>
  </si>
  <si>
    <t>RAZLIKA-MANJAK/VIŠAK</t>
  </si>
  <si>
    <t>B.RAČUN ZADUŽIVANJA/FINANCIRANJA</t>
  </si>
  <si>
    <t>Primici od financijske imovine i zaduživanja</t>
  </si>
  <si>
    <t>Izdaci za financijsku imovinu i otplate zajmova</t>
  </si>
  <si>
    <t>NETO ZADUŽIVANJE/FINANCIRANJE</t>
  </si>
  <si>
    <t>C.RASPOLOŽIVA SREDSTVA IZ PRETHODNIH GODINA(VIŠAK PRIHODA I REZERVIRANJA)</t>
  </si>
  <si>
    <t>Vlastiti izvori</t>
  </si>
  <si>
    <t>VIŠAK/MANJAK+NETO ZADUŽIVANJA/FINANCIRANJA+RASPOLOŽIVA SREDSTVA IZ PRETHODNIH GODINA</t>
  </si>
  <si>
    <t>VRSTA PRIHODA/IZDATAKA</t>
  </si>
  <si>
    <t>Prihodi od poreza</t>
  </si>
  <si>
    <t>Porez i prirez na dohodak</t>
  </si>
  <si>
    <t>Porezi na imovinu</t>
  </si>
  <si>
    <t>Porezi na robu i usluge</t>
  </si>
  <si>
    <t>Pomoći iz inozemstva i od subjekata unutar općeg proračuna</t>
  </si>
  <si>
    <t>Pomoći proračunu iz drugih proračuna</t>
  </si>
  <si>
    <t>634</t>
  </si>
  <si>
    <t>Pomoći od izvanproračunskih korisnika</t>
  </si>
  <si>
    <t>Prihodi od imovine</t>
  </si>
  <si>
    <t>Prihodi od financijske imovine</t>
  </si>
  <si>
    <t>Prihodi od nefinancijske imovine</t>
  </si>
  <si>
    <t>Prihodi od upravnih i administativnih pristojbi, pristojbi po posebnim propisima i naknada</t>
  </si>
  <si>
    <t>Upravne i administrativne pristojbe</t>
  </si>
  <si>
    <t>Komunalni doprinosi i naknade</t>
  </si>
  <si>
    <t>68</t>
  </si>
  <si>
    <t>Kazne, upravne mjere i ostali prihodi</t>
  </si>
  <si>
    <t>683</t>
  </si>
  <si>
    <t>Prihodi od prodaje proizvedene dugotrajne imovine</t>
  </si>
  <si>
    <t>721</t>
  </si>
  <si>
    <t>Prihodi od prodaje građevinskih objekata</t>
  </si>
  <si>
    <t>Rashodi za zaposlene</t>
  </si>
  <si>
    <t>Plaće</t>
  </si>
  <si>
    <t>311</t>
  </si>
  <si>
    <t>Plaće (javni radovi)</t>
  </si>
  <si>
    <t>Ostali rashodi za zaposlene</t>
  </si>
  <si>
    <t>Doprinosi na plaće</t>
  </si>
  <si>
    <t>313</t>
  </si>
  <si>
    <t>Doprinosi na plaće (javni radovi)</t>
  </si>
  <si>
    <t>Materijalni rashodi</t>
  </si>
  <si>
    <t>Naknade troškova zaposlenima</t>
  </si>
  <si>
    <t>Rashodi  za materijal i energiju</t>
  </si>
  <si>
    <t>Rashodi za usluge</t>
  </si>
  <si>
    <t>Ostali nespomenuti rashodi</t>
  </si>
  <si>
    <t>Financijski rashodi</t>
  </si>
  <si>
    <t>Ostali financijski rashodi</t>
  </si>
  <si>
    <t>Naknade građanima i kućanstvima na temelju osiguranja i druge naknade</t>
  </si>
  <si>
    <t>Ostale naknade građanima i kućanstvima iz proračuna</t>
  </si>
  <si>
    <t xml:space="preserve">Ostali rashodi  </t>
  </si>
  <si>
    <t>Tekuće donacije</t>
  </si>
  <si>
    <t>Kapitalne pomoći</t>
  </si>
  <si>
    <t>41</t>
  </si>
  <si>
    <t>Rashodi za nabavu neproizvedene dugotrajne imovine</t>
  </si>
  <si>
    <t>412</t>
  </si>
  <si>
    <t>Nematerijalna imovina</t>
  </si>
  <si>
    <t>Rashodi za nabavu proizvedene dugotrajne imovine</t>
  </si>
  <si>
    <t>Građevinski objekti</t>
  </si>
  <si>
    <t>422</t>
  </si>
  <si>
    <t>Postrojenja i oprema</t>
  </si>
  <si>
    <t>81</t>
  </si>
  <si>
    <t>Primljene otplate (povrati) glavnice danih zajmova</t>
  </si>
  <si>
    <t>815</t>
  </si>
  <si>
    <t>Primici (povrati) glavnice zajmova kredit.i ostalim financijskim institucijama izvan jav.sekt.</t>
  </si>
  <si>
    <t>51</t>
  </si>
  <si>
    <t>Izdaci za dane zajmove</t>
  </si>
  <si>
    <t>515</t>
  </si>
  <si>
    <t>Izdaci za dane zajmove bankama i ostalim financijskim institucijama izvan javnog sektora</t>
  </si>
  <si>
    <t>C.RASPOLOŽIVA SREDSTVA IZ PRETHODIH GODINA (VIŠAK PRIHODA I REZERVIRANJA)</t>
  </si>
  <si>
    <t>Rezultat poslovanja</t>
  </si>
  <si>
    <t>Višak/manjak prihoda</t>
  </si>
  <si>
    <t>U Proračunu se utvrđuju sredstva za proračunsku zalihu u iznosu od 15.000,00 kn.</t>
  </si>
  <si>
    <t>Opći prihodi i primici</t>
  </si>
  <si>
    <t>Vlastiti prihodi</t>
  </si>
  <si>
    <t>Prihodi za posebne namjene</t>
  </si>
  <si>
    <t>Pomoći</t>
  </si>
  <si>
    <t>Donacije</t>
  </si>
  <si>
    <t>Prihodi od nefinancijske imovine i nadoknade šteta s osnova osiguranja</t>
  </si>
  <si>
    <t>Namjenski primici od zaduiživanja</t>
  </si>
  <si>
    <t>Šifra</t>
  </si>
  <si>
    <t>ŠIFRA</t>
  </si>
  <si>
    <t xml:space="preserve">ŠIFRA </t>
  </si>
  <si>
    <t>Programska</t>
  </si>
  <si>
    <t>izvor</t>
  </si>
  <si>
    <t>BROJ</t>
  </si>
  <si>
    <t>Program/projekt</t>
  </si>
  <si>
    <t>Funk-</t>
  </si>
  <si>
    <t xml:space="preserve">   VRSTA RASHODA</t>
  </si>
  <si>
    <t>Aktivnosti</t>
  </si>
  <si>
    <t xml:space="preserve">cijska </t>
  </si>
  <si>
    <t>Račun</t>
  </si>
  <si>
    <t xml:space="preserve">   I IZDATAKA</t>
  </si>
  <si>
    <t>UKUPNO RASHODI I IZDACI</t>
  </si>
  <si>
    <t>RAZDJEL  001  OPĆINSKO VIJEĆE</t>
  </si>
  <si>
    <t>GLAVA 00101  OPĆINSKO VIJEĆE</t>
  </si>
  <si>
    <t>0111</t>
  </si>
  <si>
    <t>Funkcijska klasifikacija:01-Opće javne usluge</t>
  </si>
  <si>
    <t>P0010101</t>
  </si>
  <si>
    <t>predstavničkog i izvršnog tijela i mjesne samouprave</t>
  </si>
  <si>
    <t>A001010101</t>
  </si>
  <si>
    <t>Aktivnost:  Predstavničko i izvršno tijelo</t>
  </si>
  <si>
    <t>A001010102</t>
  </si>
  <si>
    <t>1</t>
  </si>
  <si>
    <t>Aktivnost:  Djelokrug mjesne samouprave</t>
  </si>
  <si>
    <t>322</t>
  </si>
  <si>
    <t>Rashodi za materijal i energiju</t>
  </si>
  <si>
    <t>323</t>
  </si>
  <si>
    <t>P0010102</t>
  </si>
  <si>
    <t xml:space="preserve">Program 02:  </t>
  </si>
  <si>
    <t>Program političkih stranaka</t>
  </si>
  <si>
    <t>A001010201</t>
  </si>
  <si>
    <t>Aktivnost:</t>
  </si>
  <si>
    <t>Financiranje rada političkih stranaka</t>
  </si>
  <si>
    <t>P0010103</t>
  </si>
  <si>
    <t xml:space="preserve">Program 03: </t>
  </si>
  <si>
    <t>Zaštita prava nacionalnih manjina</t>
  </si>
  <si>
    <t>A001010301</t>
  </si>
  <si>
    <t>0011</t>
  </si>
  <si>
    <t>Osnovne funkcije VSNM</t>
  </si>
  <si>
    <t>32</t>
  </si>
  <si>
    <t>329</t>
  </si>
  <si>
    <t>Ostali rashodi</t>
  </si>
  <si>
    <t>P0010104</t>
  </si>
  <si>
    <t xml:space="preserve">Program 04:  </t>
  </si>
  <si>
    <t>Razvoj civilnog društva</t>
  </si>
  <si>
    <t>A001010401</t>
  </si>
  <si>
    <t>Osnovne funkcije udruga</t>
  </si>
  <si>
    <t>RAZDJEL  002  JEDINSTVENI UPRAVNI ODJEL I IZVRŠNO TIJELO</t>
  </si>
  <si>
    <t>GLAVA 00201 Upravni odjel i izvršno tijelo</t>
  </si>
  <si>
    <t>0112</t>
  </si>
  <si>
    <t>P0020101</t>
  </si>
  <si>
    <t>Program 01:  Javna uprava i administracija</t>
  </si>
  <si>
    <t>A002010101</t>
  </si>
  <si>
    <t>Aktivnost:     Administrativno, tehničko i stručno osoblje</t>
  </si>
  <si>
    <t>A002010102</t>
  </si>
  <si>
    <t>Aktivnost:    Održavanje zgrada za redovito korištenje</t>
  </si>
  <si>
    <t>3</t>
  </si>
  <si>
    <t>42</t>
  </si>
  <si>
    <t>K002010102</t>
  </si>
  <si>
    <t>K002010103</t>
  </si>
  <si>
    <t>GLAVA: 00202 VATROGASTVO I CIVILNA ZAŠTITA</t>
  </si>
  <si>
    <t>0320</t>
  </si>
  <si>
    <t xml:space="preserve">Funkcijska klasifikacija: 03 Javni red i sigurnost: </t>
  </si>
  <si>
    <t>P0020202</t>
  </si>
  <si>
    <t>Program 02: Organiziranje i provođenje zaštite i spašavanja</t>
  </si>
  <si>
    <t>A002020201</t>
  </si>
  <si>
    <t>Aktivnost:    Osnovna djelatnost DVD-a i Gorske službe spašavanja</t>
  </si>
  <si>
    <t>A002020202</t>
  </si>
  <si>
    <t>Aktivnost:    Civilna zaštita</t>
  </si>
  <si>
    <t>GLAVA 00203: KOMUNALNA INFRASTRUKTURA</t>
  </si>
  <si>
    <t>0400</t>
  </si>
  <si>
    <t>Funkcijska klasifikacija: 04 Ekonomski poslovi</t>
  </si>
  <si>
    <t>P0020303</t>
  </si>
  <si>
    <t>Program 03: Održavanje objekata i uređaja komunalne infrastrukture</t>
  </si>
  <si>
    <t>A002030301</t>
  </si>
  <si>
    <t>0451</t>
  </si>
  <si>
    <t>Aktivnost:    Održavanje cesta i drugih javnih površina</t>
  </si>
  <si>
    <t>A002030302</t>
  </si>
  <si>
    <t>0640</t>
  </si>
  <si>
    <t>Aktivnost:    Rashodi za uređaje i javnu rasvjetu</t>
  </si>
  <si>
    <t>P0020304</t>
  </si>
  <si>
    <t>Program 04: Izgradnja objekata i uređaja komunalne infrastrukture</t>
  </si>
  <si>
    <t>Rashod.za nabavu proizvedene dugotrajne imovine</t>
  </si>
  <si>
    <t>0630</t>
  </si>
  <si>
    <t>0660</t>
  </si>
  <si>
    <t>Donacije i ostali rashodi</t>
  </si>
  <si>
    <t>P0020305</t>
  </si>
  <si>
    <t>0540</t>
  </si>
  <si>
    <t>GLAVA 00204 DRUŠTVENE DJELATNOSTI</t>
  </si>
  <si>
    <t>0921</t>
  </si>
  <si>
    <t>Funkcijska klasifikacija: 09-Obrazovanje</t>
  </si>
  <si>
    <t>P0020406</t>
  </si>
  <si>
    <t>Program 06:  Srednjoškolsko obrazovanje</t>
  </si>
  <si>
    <t>A002040601</t>
  </si>
  <si>
    <t>Aktivnost :    Sufinanciranje prijevoza učenika srednjih škola</t>
  </si>
  <si>
    <t>Naknade građanima i kućanstvima na temelju osiguranja i dr.</t>
  </si>
  <si>
    <t>P0020407</t>
  </si>
  <si>
    <t>Program 07:  Javne potrebe u školstvu</t>
  </si>
  <si>
    <t>A002040702</t>
  </si>
  <si>
    <t>0912</t>
  </si>
  <si>
    <t>0740</t>
  </si>
  <si>
    <t>Funkcijska klasifikacija: 07-Zdravstvo</t>
  </si>
  <si>
    <t>P0020408</t>
  </si>
  <si>
    <t>Program 08: Javne potrebe u zdravstvu i preventiva</t>
  </si>
  <si>
    <t>A002040801</t>
  </si>
  <si>
    <t>Aktivnost:     Poslovi deratizacije i dezinsekcije</t>
  </si>
  <si>
    <t>GLAVA  00205: PROGRAM DJELATNOSTI KULTURE</t>
  </si>
  <si>
    <t>0820</t>
  </si>
  <si>
    <t>Funkcijska klasifikacija: 08-Rekreacije,kultura i religija</t>
  </si>
  <si>
    <t>P0020509</t>
  </si>
  <si>
    <t>Program 09: Promicanje kulture</t>
  </si>
  <si>
    <t>A002050901</t>
  </si>
  <si>
    <t>Aktivnost:    Djelatnost kulturno umjetničkih društava</t>
  </si>
  <si>
    <t>A002050902</t>
  </si>
  <si>
    <t>Aktivnost:    Investicijsko održavanje objekata kulturne baštine</t>
  </si>
  <si>
    <t>A002050903</t>
  </si>
  <si>
    <t>0840</t>
  </si>
  <si>
    <t>Aktivnost:    Pomoć za funkcioniranje vjerskih ustanova</t>
  </si>
  <si>
    <t>GLAVA 00206: PROGRAMSKA DJELATNOST SPORTA</t>
  </si>
  <si>
    <t>0810</t>
  </si>
  <si>
    <t>Funkcijska klasifikacija: 08 Rekreacija,kultura i sport</t>
  </si>
  <si>
    <t>P0020610</t>
  </si>
  <si>
    <t>Program 10: Organizacija, rekreacija i sportskih aktivnosti</t>
  </si>
  <si>
    <t>A002061001</t>
  </si>
  <si>
    <t>Aktivnost:    Osnovna djelatnost sportskih udruga</t>
  </si>
  <si>
    <t>GLAVA  00207: PROGRAMSKA DJELATNOST SOCIJALNE SKRBI</t>
  </si>
  <si>
    <t>Funkcijska klasifikacija: 10 Socijalna zaštita</t>
  </si>
  <si>
    <t>P0020711</t>
  </si>
  <si>
    <t>Program 11: Socijalna skrb</t>
  </si>
  <si>
    <t>A002071101</t>
  </si>
  <si>
    <t>1070</t>
  </si>
  <si>
    <t>A002071102</t>
  </si>
  <si>
    <t>1060</t>
  </si>
  <si>
    <t>Aktivnost:    Pomoć u novcu (ogrijev)</t>
  </si>
  <si>
    <t>P0020712</t>
  </si>
  <si>
    <t>Program 12: Poticajne mjere demografske obnove</t>
  </si>
  <si>
    <t>A002071201</t>
  </si>
  <si>
    <t>Aktivnost:    Potpore za novorođeno dijete</t>
  </si>
  <si>
    <t>1040</t>
  </si>
  <si>
    <t>Naknade građanima i kućanstv.na temelju osiguranja i dr.</t>
  </si>
  <si>
    <t>P0020713</t>
  </si>
  <si>
    <t>Program 13: Humanitarna skrb kroz udruge građana</t>
  </si>
  <si>
    <t>A002071301</t>
  </si>
  <si>
    <t>Aktivnost:     Humanitarna djelatnost Crvenog križa i ostalih humanitarnih org.</t>
  </si>
  <si>
    <t>1090</t>
  </si>
  <si>
    <t>Aktivnost:    Naknada za troškove stanovanja</t>
  </si>
  <si>
    <t>Aktivnost:    Jednokratna novčana naknada</t>
  </si>
  <si>
    <t>Aktivnost :    Stipendije i školarine</t>
  </si>
  <si>
    <t>K002010104</t>
  </si>
  <si>
    <t>421</t>
  </si>
  <si>
    <t>Aktivnost :    Sufinanciranje nabave udžbenika za osnovne i srednje škole</t>
  </si>
  <si>
    <t>Program 01: Donošenje akata i mjera iz djelokruga</t>
  </si>
  <si>
    <t>T002030502</t>
  </si>
  <si>
    <t>A002040701</t>
  </si>
  <si>
    <t>A002071103</t>
  </si>
  <si>
    <t>Prihodi i rashodi, te primici i izdaci po ekonomskoj klasifikaciji utvrđuju se u Računu prihoda i rashoda i Računu financiranja za 2018. godinu, kako slijedi:</t>
  </si>
  <si>
    <t>I. OPĆI DIO</t>
  </si>
  <si>
    <t>Članak 1.</t>
  </si>
  <si>
    <t>Program 05: Zaštita okoliša</t>
  </si>
  <si>
    <t>Tekući projekt 01: Nabava uredske opreme</t>
  </si>
  <si>
    <t>T002010101</t>
  </si>
  <si>
    <t>Kapitalni projekt 01: Izrada projektne dokumentacije za biciklističke staze</t>
  </si>
  <si>
    <t>Kapitalni projekt 02: Izrada Plana upravljanja imovinom</t>
  </si>
  <si>
    <t>Kapitalni projekt 03: Izrada Procjene rizika od velikih nesreća</t>
  </si>
  <si>
    <t>Kapitalni projekt 04: Izrada Izmjena i dopuna prostornog plana</t>
  </si>
  <si>
    <t>Tekući projekt 02: Sanacija divljih odlagališta otpada</t>
  </si>
  <si>
    <t>Tekući projekt 03: Nabava opreme za Komunlano društvo Biskupija d.o.o.</t>
  </si>
  <si>
    <t>K002010101</t>
  </si>
  <si>
    <t>T002030503</t>
  </si>
  <si>
    <t xml:space="preserve">Izvršenje </t>
  </si>
  <si>
    <t xml:space="preserve">proračuna </t>
  </si>
  <si>
    <t>I-VI/2017</t>
  </si>
  <si>
    <t>Izvršenje</t>
  </si>
  <si>
    <t>proračuna</t>
  </si>
  <si>
    <t>I-VI/2018</t>
  </si>
  <si>
    <t>Kapitalni projekt 05: Izrada Strateškog razvojnog programa Općine Biskupija</t>
  </si>
  <si>
    <t>K002010105</t>
  </si>
  <si>
    <t>K002010106</t>
  </si>
  <si>
    <t>Kapitalni projekt 06: Izrada Registra imovine i strategije upravljanja imovinom</t>
  </si>
  <si>
    <t>K002010107</t>
  </si>
  <si>
    <t>Kapitalni projekt 07: Izrada UPU turističke zone Ramljane-Vrbnik</t>
  </si>
  <si>
    <t>652</t>
  </si>
  <si>
    <t>66</t>
  </si>
  <si>
    <t>663</t>
  </si>
  <si>
    <t>426</t>
  </si>
  <si>
    <t>Nematerijalna proizvedena imovina</t>
  </si>
  <si>
    <t>383</t>
  </si>
  <si>
    <t>Kazne, penali i naknade štete</t>
  </si>
  <si>
    <t>38</t>
  </si>
  <si>
    <t>2</t>
  </si>
  <si>
    <t>(1)</t>
  </si>
  <si>
    <t>(2)</t>
  </si>
  <si>
    <t>(3)</t>
  </si>
  <si>
    <t>3/1</t>
  </si>
  <si>
    <t>3/2</t>
  </si>
  <si>
    <t>Prihodi po posebnim propisima</t>
  </si>
  <si>
    <t>Donacije od pravnih i fizičkih osoba izvan općeg proračuna</t>
  </si>
  <si>
    <t>Prihodi od prodaje proizvoda i robe te pruženih usluga i prihodi od donacija</t>
  </si>
  <si>
    <t>Kapitalni projekt 08: Izrada Plana gospodarenja otpadom</t>
  </si>
  <si>
    <t>K002010108</t>
  </si>
  <si>
    <t xml:space="preserve">Kapitalni projekt 09: Izgradnja i rekonstrukcija cesta  </t>
  </si>
  <si>
    <t>Kapitalni projekt 10: Izgradnja vodovoda Vrbnik</t>
  </si>
  <si>
    <t>Kapitalni projekt 11: Izgradnja hidrostanice Orlić</t>
  </si>
  <si>
    <t>Kapitalni projekt 12: Izgradnja reciklažnog dvorišta</t>
  </si>
  <si>
    <t>Kapitalni projekt 13: Rekonstrukcija Doma omladine Biskupija</t>
  </si>
  <si>
    <t>Kapitalni projekt 14: Konstruktivna sanacija Doma omladine Vrbnik - II. Faza</t>
  </si>
  <si>
    <t>Kapitalni projekt 15: Sanacija Sportskog centra Zvjerinac</t>
  </si>
  <si>
    <t>K002030409</t>
  </si>
  <si>
    <t>K002030410</t>
  </si>
  <si>
    <t>K002030411</t>
  </si>
  <si>
    <t>K002030512</t>
  </si>
  <si>
    <t>K002050913</t>
  </si>
  <si>
    <t>K002050914</t>
  </si>
  <si>
    <t>K002050915</t>
  </si>
  <si>
    <t>IZVJEŠTAJ O IZVRŠENJU PRORAČUNA</t>
  </si>
  <si>
    <t>ZA RAZDOBLJE I - VI 2018. GODINE</t>
  </si>
  <si>
    <t>1. Opći dio proračuna</t>
  </si>
  <si>
    <t>2. Posebni dio proračuna</t>
  </si>
  <si>
    <t>3. Izvještaj o zaduživanju</t>
  </si>
  <si>
    <t>4. Izvještaj o korištenju proračunske zalihe</t>
  </si>
  <si>
    <t>5. Izvještaj o danim jamstvima</t>
  </si>
  <si>
    <t>Izvještaj o izvršenju proračuna Općine Biskupija za razdoblje I-VI 2018. godine sadrži:</t>
  </si>
  <si>
    <t>Ad.3. Izvještaj o zaduživanju</t>
  </si>
  <si>
    <t>Ad.4. Izvještaj o korištenju proračunske zalihe</t>
  </si>
  <si>
    <t>Ad.5. Izvještaj o danim jamstvima</t>
  </si>
  <si>
    <t>U proračunu općine Biskupija nisu predviđena davanja jamstava, te se nisu niti davala.</t>
  </si>
  <si>
    <t>Ad.6. Obrazloženje ostvarenja prihoda i primitaka, rashoda i izdataka</t>
  </si>
  <si>
    <t>PRIHODI I PRIMICI</t>
  </si>
  <si>
    <t>RASHODI I IZDACI</t>
  </si>
  <si>
    <t>Ovaj Izvještaj o izvršenju Proračuna Općine Biskupija stupa na snagu osmog dana od dana objave u Službenom vjesniku Šibensko-kninske županije.</t>
  </si>
  <si>
    <t>Općina Biskupija se u razdoblju od I-VI/2018. godine nije zaduživala.</t>
  </si>
  <si>
    <t>Općina Biskupija u razdoblju I-VI/2018. godine nije koristila sredstva proračunske zalihe.</t>
  </si>
  <si>
    <t>Ostvareno je 55 % planiranih prihoda i primitaka za 2018. godinu</t>
  </si>
  <si>
    <t>61 - Prihodi od poreza ostvareni su 54 % planiranih</t>
  </si>
  <si>
    <t>63 - Pomoći iz inozemstva i od subjekata unutar općeg proračuna ostvareni su 75 % planiranih sredstava</t>
  </si>
  <si>
    <t>64 - Prihodi od imovine ostavareni su 11 % planiranih</t>
  </si>
  <si>
    <t>65 - Prihodi od upravnih i administrativnih pristojbi, pristojbi po posebnim propisima i naknada ostvareni su 31 % planiranih</t>
  </si>
  <si>
    <t>Ostvareno je u 72 % planiranih rashoda i izdataka za 2018. godinu</t>
  </si>
  <si>
    <t>31 - Rashodi za zaposlene ostvareni su 73 % planiranih</t>
  </si>
  <si>
    <t>32 - Materijalni rashodi ostvareni su 86 % planiranih</t>
  </si>
  <si>
    <t>34 - Financijski rashodi ostvareni su 63 % planiranih</t>
  </si>
  <si>
    <t>38 - Donacije i ostali rashodi ostvareni su 60 % planiranih</t>
  </si>
  <si>
    <t>37 - Naknade kućanstvima i građanima ostvareni su 23 % planiranih</t>
  </si>
  <si>
    <t>41 - Rashodi za nabavu neproizvedene dugotrajne imovine ostvareni su 49 % planiranih</t>
  </si>
  <si>
    <t>42 - Rashodi za nabavu proizvedene dugotrajne imovine ostvareni su 15 % planiranih</t>
  </si>
  <si>
    <t>Izvještaj o izvršenju proračuna za I-VI/2018. godine sastoji se od:</t>
  </si>
  <si>
    <t>Članak 3.</t>
  </si>
  <si>
    <t>Organizac.klasifik.</t>
  </si>
  <si>
    <t>Šifra programa</t>
  </si>
  <si>
    <t>Naziv programa/aktivnosti</t>
  </si>
  <si>
    <t>Razdjel</t>
  </si>
  <si>
    <t>Glava</t>
  </si>
  <si>
    <t>Program/Aktivnost</t>
  </si>
  <si>
    <t>Unapređenje rada općine</t>
  </si>
  <si>
    <t>P0020101/K002010101</t>
  </si>
  <si>
    <t>Nabava uredske opreme</t>
  </si>
  <si>
    <t>Broj računala</t>
  </si>
  <si>
    <t>P0020101/K002010104</t>
  </si>
  <si>
    <t>Izrađena strategija i registar</t>
  </si>
  <si>
    <t>P0020101/K002010105</t>
  </si>
  <si>
    <t>Izrada Plana upravljanja imovinom i Izvješća</t>
  </si>
  <si>
    <t>Izrađeni Plan i Izvješća</t>
  </si>
  <si>
    <t>P0020101/T002010101</t>
  </si>
  <si>
    <t>Razvoj konkurentnog i održivog gospodarstva</t>
  </si>
  <si>
    <t>Jačanje komunalne infrastrukture</t>
  </si>
  <si>
    <t>Izgradnja i rekonstrukcija cesta</t>
  </si>
  <si>
    <t>Kilometri asfaltiranih cesta</t>
  </si>
  <si>
    <t>Izgradnja vodovoda Vrbnik</t>
  </si>
  <si>
    <t>Kilometri cjevovoda</t>
  </si>
  <si>
    <t>P0020304/K002030409</t>
  </si>
  <si>
    <t xml:space="preserve">Oprema </t>
  </si>
  <si>
    <t>P0020101/K002010103</t>
  </si>
  <si>
    <t>Uređenost prostora</t>
  </si>
  <si>
    <t>Razvojno planiranje</t>
  </si>
  <si>
    <t>P0020101/K002010106</t>
  </si>
  <si>
    <t>Razvoj društvenih djelatnosti</t>
  </si>
  <si>
    <t>P0020202/A002020201</t>
  </si>
  <si>
    <t>Organiziranje i provođenje zaštite i spašavanja</t>
  </si>
  <si>
    <t>Zadovoljavajuća opremljenost</t>
  </si>
  <si>
    <t>P0010104/A001010401</t>
  </si>
  <si>
    <t>Broj udruga</t>
  </si>
  <si>
    <t>Promicanje kulture</t>
  </si>
  <si>
    <t>Broj manifestacija</t>
  </si>
  <si>
    <t>Osnovna djelatnost sportskih udruga</t>
  </si>
  <si>
    <t>Konstruktivna sanacija Doma omladine Vrbnik</t>
  </si>
  <si>
    <t>Broj korisnika</t>
  </si>
  <si>
    <t>Rekonstrukcija Doma omladine Biskupija</t>
  </si>
  <si>
    <t>Sanacija sportskog centra Zvjerinac</t>
  </si>
  <si>
    <t>Unapređenje kvalitete života</t>
  </si>
  <si>
    <t>Poboljšanje kvaletete života</t>
  </si>
  <si>
    <t>P0020406/A002040601</t>
  </si>
  <si>
    <t>Sufinciranje prijevoza učenika</t>
  </si>
  <si>
    <t>Broj učenika</t>
  </si>
  <si>
    <t>P0020407/A002040701</t>
  </si>
  <si>
    <t>P0020407/A002040702</t>
  </si>
  <si>
    <t>Stipendije i školarine</t>
  </si>
  <si>
    <t>Socijalna skrb</t>
  </si>
  <si>
    <t>Pomoć u naravi</t>
  </si>
  <si>
    <t>Pomoć u novcu - ogrjev</t>
  </si>
  <si>
    <t xml:space="preserve">                            Članak 4.</t>
  </si>
  <si>
    <t>dokumenata upravljanja imovinom</t>
  </si>
  <si>
    <t xml:space="preserve">Nabava uredske opreme i izrada </t>
  </si>
  <si>
    <t>002</t>
  </si>
  <si>
    <t>001</t>
  </si>
  <si>
    <t>00201</t>
  </si>
  <si>
    <t>00203</t>
  </si>
  <si>
    <t>00202</t>
  </si>
  <si>
    <t>00101</t>
  </si>
  <si>
    <t>00205</t>
  </si>
  <si>
    <t>00206</t>
  </si>
  <si>
    <t>00204</t>
  </si>
  <si>
    <t>00207</t>
  </si>
  <si>
    <t xml:space="preserve">Razvoj </t>
  </si>
  <si>
    <t>vatrogastva</t>
  </si>
  <si>
    <t>sportskih i drugih udruga</t>
  </si>
  <si>
    <t xml:space="preserve">Poticanje i razvoj kulturnih, </t>
  </si>
  <si>
    <t>objekata</t>
  </si>
  <si>
    <t>Izvršenje proračuna       I-VI/2017.</t>
  </si>
  <si>
    <t>Izvršenje proračuna        I-VI/2018.</t>
  </si>
  <si>
    <t>Pokazatelj rezultata</t>
  </si>
  <si>
    <t>Članak 5.</t>
  </si>
  <si>
    <t>Broj vjerskih ustanova</t>
  </si>
  <si>
    <t>Naziv cilja</t>
  </si>
  <si>
    <t>Naziv mjere</t>
  </si>
  <si>
    <t>Plan 2018.</t>
  </si>
  <si>
    <t>Sufinanciranje nabave školskih udžbenika</t>
  </si>
  <si>
    <t>Izrada projektne dokumentacije za biciklističke staze</t>
  </si>
  <si>
    <t>Izrada Procjene rizika od velikih nesreća</t>
  </si>
  <si>
    <t>Izrađena procjena rizika</t>
  </si>
  <si>
    <t>Izrada Izmjena i dopuna prostornog plana</t>
  </si>
  <si>
    <t xml:space="preserve">izgradnja društvenih </t>
  </si>
  <si>
    <t>Nabava opreme za Komunalno društvo Biskupija d.o.o.</t>
  </si>
  <si>
    <t>U Planu razvojnih programa za I-VI/2018. godine iskazani su ciljevi i prioriteti razvoja Općine Biskupija povezani s programskom i organizacijskom klasifikacijom</t>
  </si>
  <si>
    <t>proračuna Općine Biskupija za I-VI/2018. godine.</t>
  </si>
  <si>
    <t>P0020101/K002010102</t>
  </si>
  <si>
    <t>Izrada Strateškog razvojnog programa Općine Biskupija</t>
  </si>
  <si>
    <t>Izrada Registra i Strategije upravljanja imovinom</t>
  </si>
  <si>
    <t>Izrada UPU turističke zone Ramljane - Vrbnik</t>
  </si>
  <si>
    <t>P0020101/K002010107</t>
  </si>
  <si>
    <t>P0020101/K002010108</t>
  </si>
  <si>
    <t>Izrada Plana gospodarenja otpadom</t>
  </si>
  <si>
    <t>P0020304/K002030410</t>
  </si>
  <si>
    <t>Izgradnja hidrostanice Orlić</t>
  </si>
  <si>
    <t>P0020304/K002030411</t>
  </si>
  <si>
    <t>P0020305/T002030502</t>
  </si>
  <si>
    <t>P0020305/K002030512</t>
  </si>
  <si>
    <t>Sanacija divljih odlagališta otpada</t>
  </si>
  <si>
    <t>Izgradnja reciklažnog dvorišta</t>
  </si>
  <si>
    <t>P0020304/T002030403</t>
  </si>
  <si>
    <t>Očuvanje okoliša</t>
  </si>
  <si>
    <t>P0020509/K002050913</t>
  </si>
  <si>
    <t>P0020509/A002050901</t>
  </si>
  <si>
    <t>P0020509/A002050903</t>
  </si>
  <si>
    <t>Pomoć za funkcioniranje vjerskih ustanova</t>
  </si>
  <si>
    <t>P0020610/A002061001</t>
  </si>
  <si>
    <t>P0020509/K002050914</t>
  </si>
  <si>
    <t>P0020609/K002060915</t>
  </si>
  <si>
    <t>P0020711/A002071101</t>
  </si>
  <si>
    <t>P0020711/A002071102</t>
  </si>
  <si>
    <t>P0020711/A002071103</t>
  </si>
  <si>
    <t>Članak 4.</t>
  </si>
  <si>
    <t>II. POSEBNI DIO</t>
  </si>
  <si>
    <t>Članak 2.</t>
  </si>
  <si>
    <t>PLAN RAZVOJNIH PROGRAMA ZA I-VI/2018. GODINE</t>
  </si>
  <si>
    <t>Ostali prihodi (naknada ogrjeva)</t>
  </si>
  <si>
    <t>6. Obrazloženje ostvarenja prihoda i primitaka rashoda i izdataka</t>
  </si>
  <si>
    <t xml:space="preserve">Posebni dio Izvještaja o izvršenju proračuna za I-VI/2018. godinu sastoji se od plana rashoda i izdataka iskazanih po vrstama, raspoređenih u programe, koji se </t>
  </si>
  <si>
    <t>sastoje od aktivnosti i projekata, kako slijedi:</t>
  </si>
  <si>
    <t>Na temelju odredbi članka 109. stavka 2. Zakona o proračunu (Nar. nov., br. 87/08, 36/09, 46/09, 136/12. i 15/15.) Općinsko vijeće Općine Biskupija</t>
  </si>
  <si>
    <t>dana 28. rujna 2018. godine, donosi</t>
  </si>
  <si>
    <t>KLASA: 400-06/18-01/8</t>
  </si>
  <si>
    <t>URBROJ: 2182/17-01-18-01</t>
  </si>
  <si>
    <t>Orlić, 28. rujna 2018. godine</t>
  </si>
  <si>
    <t>OPĆINSKO VIJEĆE OPĆINE BISKUPIJA</t>
  </si>
  <si>
    <t>Predsjednik:</t>
  </si>
  <si>
    <t>Damjan Berić</t>
  </si>
</sst>
</file>

<file path=xl/styles.xml><?xml version="1.0" encoding="utf-8"?>
<styleSheet xmlns="http://schemas.openxmlformats.org/spreadsheetml/2006/main">
  <numFmts count="3">
    <numFmt numFmtId="43" formatCode="_-* #,##0.00\ _k_n_-;\-* #,##0.00\ _k_n_-;_-* &quot;-&quot;??\ _k_n_-;_-@_-"/>
    <numFmt numFmtId="164" formatCode="_-* #,##0\ _k_n_-;\-* #,##0\ _k_n_-;_-* &quot;-&quot;??\ _k_n_-;_-@_-"/>
    <numFmt numFmtId="165" formatCode="#,##0_ ;\-#,##0\ "/>
  </numFmts>
  <fonts count="2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EE5EC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256">
    <xf numFmtId="0" fontId="0" fillId="0" borderId="0" xfId="0"/>
    <xf numFmtId="49" fontId="0" fillId="0" borderId="0" xfId="0" applyNumberFormat="1"/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49" fontId="0" fillId="2" borderId="0" xfId="0" applyNumberFormat="1" applyFill="1"/>
    <xf numFmtId="49" fontId="6" fillId="2" borderId="0" xfId="0" applyNumberFormat="1" applyFont="1" applyFill="1"/>
    <xf numFmtId="49" fontId="6" fillId="2" borderId="0" xfId="0" applyNumberFormat="1" applyFont="1" applyFill="1" applyAlignment="1">
      <alignment horizontal="center"/>
    </xf>
    <xf numFmtId="49" fontId="5" fillId="2" borderId="0" xfId="0" applyNumberFormat="1" applyFont="1" applyFill="1" applyAlignment="1">
      <alignment horizontal="center"/>
    </xf>
    <xf numFmtId="0" fontId="0" fillId="2" borderId="0" xfId="0" applyFill="1"/>
    <xf numFmtId="49" fontId="6" fillId="3" borderId="0" xfId="0" applyNumberFormat="1" applyFont="1" applyFill="1"/>
    <xf numFmtId="49" fontId="7" fillId="3" borderId="0" xfId="0" applyNumberFormat="1" applyFont="1" applyFill="1"/>
    <xf numFmtId="49" fontId="0" fillId="3" borderId="0" xfId="0" applyNumberFormat="1" applyFill="1"/>
    <xf numFmtId="0" fontId="0" fillId="4" borderId="0" xfId="0" applyFill="1"/>
    <xf numFmtId="49" fontId="6" fillId="0" borderId="0" xfId="0" applyNumberFormat="1" applyFont="1"/>
    <xf numFmtId="164" fontId="6" fillId="0" borderId="0" xfId="1" applyNumberFormat="1" applyFont="1"/>
    <xf numFmtId="164" fontId="6" fillId="0" borderId="0" xfId="0" applyNumberFormat="1" applyFont="1"/>
    <xf numFmtId="49" fontId="6" fillId="0" borderId="0" xfId="0" applyNumberFormat="1" applyFont="1" applyAlignment="1">
      <alignment horizontal="left"/>
    </xf>
    <xf numFmtId="164" fontId="8" fillId="0" borderId="0" xfId="1" applyNumberFormat="1" applyFont="1" applyAlignment="1">
      <alignment horizontal="center"/>
    </xf>
    <xf numFmtId="49" fontId="7" fillId="5" borderId="0" xfId="0" applyNumberFormat="1" applyFont="1" applyFill="1"/>
    <xf numFmtId="49" fontId="6" fillId="5" borderId="0" xfId="0" applyNumberFormat="1" applyFont="1" applyFill="1"/>
    <xf numFmtId="49" fontId="0" fillId="5" borderId="0" xfId="0" applyNumberFormat="1" applyFill="1"/>
    <xf numFmtId="49" fontId="6" fillId="5" borderId="0" xfId="0" applyNumberFormat="1" applyFont="1" applyFill="1" applyBorder="1"/>
    <xf numFmtId="49" fontId="0" fillId="5" borderId="0" xfId="0" applyNumberFormat="1" applyFill="1" applyBorder="1"/>
    <xf numFmtId="0" fontId="0" fillId="0" borderId="0" xfId="0" applyBorder="1"/>
    <xf numFmtId="49" fontId="0" fillId="6" borderId="0" xfId="0" applyNumberFormat="1" applyFill="1"/>
    <xf numFmtId="49" fontId="6" fillId="6" borderId="0" xfId="0" applyNumberFormat="1" applyFont="1" applyFill="1"/>
    <xf numFmtId="49" fontId="6" fillId="6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/>
    <xf numFmtId="49" fontId="6" fillId="0" borderId="0" xfId="0" applyNumberFormat="1" applyFont="1" applyAlignment="1">
      <alignment horizontal="center"/>
    </xf>
    <xf numFmtId="49" fontId="0" fillId="7" borderId="0" xfId="0" applyNumberFormat="1" applyFill="1"/>
    <xf numFmtId="49" fontId="6" fillId="7" borderId="0" xfId="0" applyNumberFormat="1" applyFont="1" applyFill="1"/>
    <xf numFmtId="164" fontId="6" fillId="7" borderId="0" xfId="1" applyNumberFormat="1" applyFont="1" applyFill="1"/>
    <xf numFmtId="164" fontId="6" fillId="0" borderId="0" xfId="1" applyNumberFormat="1" applyFont="1" applyAlignment="1">
      <alignment horizontal="center"/>
    </xf>
    <xf numFmtId="49" fontId="6" fillId="8" borderId="0" xfId="0" applyNumberFormat="1" applyFont="1" applyFill="1"/>
    <xf numFmtId="164" fontId="6" fillId="8" borderId="0" xfId="1" applyNumberFormat="1" applyFont="1" applyFill="1"/>
    <xf numFmtId="49" fontId="6" fillId="5" borderId="0" xfId="0" applyNumberFormat="1" applyFont="1" applyFill="1" applyAlignment="1">
      <alignment horizontal="left"/>
    </xf>
    <xf numFmtId="164" fontId="6" fillId="5" borderId="0" xfId="1" applyNumberFormat="1" applyFont="1" applyFill="1"/>
    <xf numFmtId="164" fontId="6" fillId="7" borderId="0" xfId="1" applyNumberFormat="1" applyFont="1" applyFill="1" applyAlignment="1">
      <alignment horizontal="center"/>
    </xf>
    <xf numFmtId="0" fontId="0" fillId="0" borderId="0" xfId="0"/>
    <xf numFmtId="49" fontId="0" fillId="0" borderId="0" xfId="0" applyNumberFormat="1"/>
    <xf numFmtId="49" fontId="6" fillId="0" borderId="0" xfId="0" applyNumberFormat="1" applyFont="1"/>
    <xf numFmtId="49" fontId="6" fillId="3" borderId="0" xfId="0" applyNumberFormat="1" applyFont="1" applyFill="1"/>
    <xf numFmtId="164" fontId="6" fillId="0" borderId="0" xfId="1" applyNumberFormat="1" applyFont="1"/>
    <xf numFmtId="49" fontId="6" fillId="5" borderId="0" xfId="0" applyNumberFormat="1" applyFont="1" applyFill="1"/>
    <xf numFmtId="164" fontId="6" fillId="0" borderId="0" xfId="1" applyNumberFormat="1" applyFont="1" applyAlignment="1">
      <alignment horizontal="center"/>
    </xf>
    <xf numFmtId="49" fontId="4" fillId="0" borderId="0" xfId="0" applyNumberFormat="1" applyFont="1"/>
    <xf numFmtId="49" fontId="7" fillId="0" borderId="0" xfId="0" applyNumberFormat="1" applyFont="1" applyAlignment="1">
      <alignment horizontal="left"/>
    </xf>
    <xf numFmtId="49" fontId="6" fillId="5" borderId="0" xfId="0" applyNumberFormat="1" applyFont="1" applyFill="1" applyBorder="1"/>
    <xf numFmtId="164" fontId="6" fillId="0" borderId="0" xfId="1" applyNumberFormat="1" applyFont="1" applyBorder="1" applyAlignment="1">
      <alignment horizontal="center"/>
    </xf>
    <xf numFmtId="49" fontId="6" fillId="0" borderId="0" xfId="0" applyNumberFormat="1" applyFont="1" applyBorder="1"/>
    <xf numFmtId="164" fontId="6" fillId="5" borderId="0" xfId="1" applyNumberFormat="1" applyFont="1" applyFill="1" applyAlignment="1">
      <alignment horizontal="center"/>
    </xf>
    <xf numFmtId="164" fontId="6" fillId="0" borderId="0" xfId="1" applyNumberFormat="1" applyFont="1" applyAlignment="1">
      <alignment horizontal="right"/>
    </xf>
    <xf numFmtId="164" fontId="8" fillId="0" borderId="0" xfId="1" applyNumberFormat="1" applyFont="1"/>
    <xf numFmtId="0" fontId="11" fillId="0" borderId="0" xfId="0" applyFont="1"/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/>
    <xf numFmtId="49" fontId="6" fillId="0" borderId="0" xfId="0" applyNumberFormat="1" applyFont="1"/>
    <xf numFmtId="0" fontId="10" fillId="0" borderId="0" xfId="0" applyFont="1"/>
    <xf numFmtId="49" fontId="10" fillId="0" borderId="0" xfId="0" applyNumberFormat="1" applyFont="1"/>
    <xf numFmtId="2" fontId="10" fillId="0" borderId="0" xfId="0" applyNumberFormat="1" applyFont="1"/>
    <xf numFmtId="43" fontId="0" fillId="0" borderId="0" xfId="1" applyFont="1"/>
    <xf numFmtId="1" fontId="8" fillId="8" borderId="0" xfId="0" applyNumberFormat="1" applyFont="1" applyFill="1" applyAlignment="1">
      <alignment horizontal="center"/>
    </xf>
    <xf numFmtId="1" fontId="8" fillId="0" borderId="0" xfId="0" applyNumberFormat="1" applyFont="1" applyAlignment="1">
      <alignment horizontal="center"/>
    </xf>
    <xf numFmtId="49" fontId="3" fillId="0" borderId="0" xfId="0" applyNumberFormat="1" applyFont="1"/>
    <xf numFmtId="49" fontId="2" fillId="0" borderId="0" xfId="0" applyNumberFormat="1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8" fillId="2" borderId="0" xfId="0" applyNumberFormat="1" applyFont="1" applyFill="1"/>
    <xf numFmtId="49" fontId="5" fillId="2" borderId="0" xfId="0" applyNumberFormat="1" applyFont="1" applyFill="1"/>
    <xf numFmtId="165" fontId="6" fillId="0" borderId="0" xfId="1" applyNumberFormat="1" applyFont="1"/>
    <xf numFmtId="165" fontId="6" fillId="0" borderId="0" xfId="0" applyNumberFormat="1" applyFont="1"/>
    <xf numFmtId="3" fontId="6" fillId="0" borderId="0" xfId="0" applyNumberFormat="1" applyFont="1"/>
    <xf numFmtId="3" fontId="6" fillId="3" borderId="0" xfId="0" applyNumberFormat="1" applyFont="1" applyFill="1"/>
    <xf numFmtId="164" fontId="6" fillId="8" borderId="0" xfId="1" applyNumberFormat="1" applyFont="1" applyFill="1" applyAlignment="1">
      <alignment horizontal="right"/>
    </xf>
    <xf numFmtId="164" fontId="6" fillId="5" borderId="0" xfId="1" applyNumberFormat="1" applyFont="1" applyFill="1" applyBorder="1"/>
    <xf numFmtId="164" fontId="6" fillId="0" borderId="0" xfId="1" applyNumberFormat="1" applyFont="1" applyBorder="1"/>
    <xf numFmtId="43" fontId="6" fillId="0" borderId="0" xfId="1" applyFont="1"/>
    <xf numFmtId="49" fontId="8" fillId="2" borderId="0" xfId="0" applyNumberFormat="1" applyFont="1" applyFill="1" applyAlignment="1">
      <alignment horizontal="center"/>
    </xf>
    <xf numFmtId="49" fontId="6" fillId="6" borderId="0" xfId="0" applyNumberFormat="1" applyFont="1" applyFill="1" applyBorder="1"/>
    <xf numFmtId="49" fontId="6" fillId="6" borderId="0" xfId="0" applyNumberFormat="1" applyFont="1" applyFill="1" applyBorder="1" applyAlignment="1">
      <alignment horizontal="center"/>
    </xf>
    <xf numFmtId="49" fontId="0" fillId="6" borderId="0" xfId="0" applyNumberFormat="1" applyFill="1" applyBorder="1" applyAlignment="1">
      <alignment horizontal="center"/>
    </xf>
    <xf numFmtId="49" fontId="8" fillId="6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164" fontId="6" fillId="0" borderId="0" xfId="0" applyNumberFormat="1" applyFont="1" applyBorder="1"/>
    <xf numFmtId="164" fontId="6" fillId="0" borderId="0" xfId="1" applyNumberFormat="1" applyFont="1" applyBorder="1" applyAlignment="1"/>
    <xf numFmtId="164" fontId="6" fillId="0" borderId="0" xfId="1" applyNumberFormat="1" applyFont="1" applyBorder="1" applyAlignment="1">
      <alignment horizontal="left"/>
    </xf>
    <xf numFmtId="49" fontId="6" fillId="5" borderId="0" xfId="0" applyNumberFormat="1" applyFont="1" applyFill="1" applyBorder="1" applyAlignment="1">
      <alignment horizontal="left"/>
    </xf>
    <xf numFmtId="164" fontId="6" fillId="5" borderId="0" xfId="1" applyNumberFormat="1" applyFont="1" applyFill="1" applyBorder="1" applyAlignment="1">
      <alignment horizontal="center"/>
    </xf>
    <xf numFmtId="0" fontId="8" fillId="2" borderId="0" xfId="0" applyFont="1" applyFill="1"/>
    <xf numFmtId="43" fontId="6" fillId="0" borderId="0" xfId="1" applyFont="1" applyAlignment="1">
      <alignment horizontal="center"/>
    </xf>
    <xf numFmtId="43" fontId="6" fillId="7" borderId="0" xfId="1" applyFont="1" applyFill="1"/>
    <xf numFmtId="43" fontId="0" fillId="7" borderId="0" xfId="1" applyFont="1" applyFill="1"/>
    <xf numFmtId="49" fontId="6" fillId="3" borderId="0" xfId="0" applyNumberFormat="1" applyFont="1" applyFill="1" applyAlignment="1">
      <alignment horizontal="center"/>
    </xf>
    <xf numFmtId="49" fontId="10" fillId="3" borderId="0" xfId="0" applyNumberFormat="1" applyFont="1" applyFill="1" applyAlignment="1">
      <alignment horizontal="center"/>
    </xf>
    <xf numFmtId="43" fontId="8" fillId="0" borderId="0" xfId="1" applyFont="1" applyAlignment="1">
      <alignment horizontal="center"/>
    </xf>
    <xf numFmtId="43" fontId="8" fillId="8" borderId="0" xfId="1" applyFont="1" applyFill="1" applyAlignment="1">
      <alignment horizontal="center"/>
    </xf>
    <xf numFmtId="1" fontId="8" fillId="0" borderId="0" xfId="0" applyNumberFormat="1" applyFont="1" applyFill="1" applyAlignment="1">
      <alignment horizontal="center"/>
    </xf>
    <xf numFmtId="43" fontId="8" fillId="0" borderId="0" xfId="1" applyFont="1" applyFill="1" applyAlignment="1">
      <alignment horizontal="center"/>
    </xf>
    <xf numFmtId="43" fontId="10" fillId="8" borderId="0" xfId="1" applyFont="1" applyFill="1" applyAlignment="1">
      <alignment horizontal="center"/>
    </xf>
    <xf numFmtId="43" fontId="0" fillId="8" borderId="0" xfId="1" applyFont="1" applyFill="1"/>
    <xf numFmtId="164" fontId="8" fillId="0" borderId="0" xfId="1" applyNumberFormat="1" applyFont="1" applyFill="1" applyBorder="1"/>
    <xf numFmtId="49" fontId="6" fillId="6" borderId="1" xfId="0" applyNumberFormat="1" applyFont="1" applyFill="1" applyBorder="1"/>
    <xf numFmtId="49" fontId="6" fillId="6" borderId="7" xfId="0" applyNumberFormat="1" applyFont="1" applyFill="1" applyBorder="1"/>
    <xf numFmtId="49" fontId="6" fillId="6" borderId="7" xfId="0" applyNumberFormat="1" applyFont="1" applyFill="1" applyBorder="1" applyAlignment="1">
      <alignment horizontal="center"/>
    </xf>
    <xf numFmtId="49" fontId="6" fillId="2" borderId="3" xfId="0" applyNumberFormat="1" applyFont="1" applyFill="1" applyBorder="1" applyAlignment="1">
      <alignment horizontal="center"/>
    </xf>
    <xf numFmtId="49" fontId="6" fillId="6" borderId="5" xfId="0" applyNumberFormat="1" applyFont="1" applyFill="1" applyBorder="1"/>
    <xf numFmtId="49" fontId="6" fillId="2" borderId="6" xfId="0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49" fontId="6" fillId="6" borderId="2" xfId="0" applyNumberFormat="1" applyFont="1" applyFill="1" applyBorder="1"/>
    <xf numFmtId="49" fontId="6" fillId="6" borderId="8" xfId="0" applyNumberFormat="1" applyFont="1" applyFill="1" applyBorder="1"/>
    <xf numFmtId="49" fontId="6" fillId="6" borderId="8" xfId="0" applyNumberFormat="1" applyFont="1" applyFill="1" applyBorder="1" applyAlignment="1">
      <alignment horizontal="center"/>
    </xf>
    <xf numFmtId="49" fontId="10" fillId="6" borderId="8" xfId="0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64" fontId="8" fillId="0" borderId="6" xfId="1" applyNumberFormat="1" applyFont="1" applyFill="1" applyBorder="1"/>
    <xf numFmtId="164" fontId="8" fillId="0" borderId="4" xfId="1" applyNumberFormat="1" applyFont="1" applyFill="1" applyBorder="1"/>
    <xf numFmtId="164" fontId="8" fillId="9" borderId="6" xfId="1" applyNumberFormat="1" applyFont="1" applyFill="1" applyBorder="1"/>
    <xf numFmtId="49" fontId="6" fillId="9" borderId="0" xfId="0" applyNumberFormat="1" applyFont="1" applyFill="1" applyBorder="1"/>
    <xf numFmtId="164" fontId="6" fillId="9" borderId="0" xfId="1" applyNumberFormat="1" applyFont="1" applyFill="1" applyBorder="1"/>
    <xf numFmtId="164" fontId="6" fillId="9" borderId="0" xfId="0" applyNumberFormat="1" applyFont="1" applyFill="1" applyBorder="1"/>
    <xf numFmtId="49" fontId="6" fillId="10" borderId="0" xfId="0" applyNumberFormat="1" applyFont="1" applyFill="1" applyBorder="1"/>
    <xf numFmtId="164" fontId="6" fillId="10" borderId="0" xfId="1" applyNumberFormat="1" applyFont="1" applyFill="1" applyBorder="1"/>
    <xf numFmtId="164" fontId="6" fillId="10" borderId="0" xfId="0" applyNumberFormat="1" applyFont="1" applyFill="1" applyBorder="1"/>
    <xf numFmtId="164" fontId="8" fillId="10" borderId="6" xfId="1" applyNumberFormat="1" applyFont="1" applyFill="1" applyBorder="1"/>
    <xf numFmtId="164" fontId="6" fillId="10" borderId="0" xfId="1" applyNumberFormat="1" applyFont="1" applyFill="1" applyBorder="1" applyAlignment="1">
      <alignment horizontal="left"/>
    </xf>
    <xf numFmtId="164" fontId="6" fillId="10" borderId="0" xfId="1" applyNumberFormat="1" applyFont="1" applyFill="1" applyBorder="1" applyAlignment="1">
      <alignment horizontal="center"/>
    </xf>
    <xf numFmtId="49" fontId="6" fillId="9" borderId="5" xfId="0" applyNumberFormat="1" applyFont="1" applyFill="1" applyBorder="1"/>
    <xf numFmtId="49" fontId="6" fillId="10" borderId="5" xfId="0" applyNumberFormat="1" applyFont="1" applyFill="1" applyBorder="1"/>
    <xf numFmtId="49" fontId="6" fillId="5" borderId="5" xfId="0" applyNumberFormat="1" applyFont="1" applyFill="1" applyBorder="1"/>
    <xf numFmtId="49" fontId="6" fillId="0" borderId="5" xfId="0" applyNumberFormat="1" applyFont="1" applyBorder="1"/>
    <xf numFmtId="49" fontId="6" fillId="0" borderId="5" xfId="0" applyNumberFormat="1" applyFont="1" applyFill="1" applyBorder="1"/>
    <xf numFmtId="49" fontId="6" fillId="0" borderId="5" xfId="0" applyNumberFormat="1" applyFont="1" applyBorder="1" applyAlignment="1">
      <alignment horizontal="left"/>
    </xf>
    <xf numFmtId="49" fontId="6" fillId="0" borderId="2" xfId="0" applyNumberFormat="1" applyFont="1" applyBorder="1"/>
    <xf numFmtId="49" fontId="6" fillId="0" borderId="8" xfId="0" applyNumberFormat="1" applyFont="1" applyBorder="1"/>
    <xf numFmtId="164" fontId="6" fillId="0" borderId="8" xfId="1" applyNumberFormat="1" applyFont="1" applyBorder="1"/>
    <xf numFmtId="164" fontId="6" fillId="0" borderId="8" xfId="1" applyNumberFormat="1" applyFont="1" applyBorder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164" fontId="8" fillId="9" borderId="0" xfId="1" applyNumberFormat="1" applyFont="1" applyFill="1" applyBorder="1"/>
    <xf numFmtId="164" fontId="8" fillId="10" borderId="0" xfId="1" applyNumberFormat="1" applyFont="1" applyFill="1" applyBorder="1"/>
    <xf numFmtId="49" fontId="6" fillId="2" borderId="7" xfId="0" applyNumberFormat="1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64" fontId="8" fillId="0" borderId="8" xfId="1" applyNumberFormat="1" applyFont="1" applyFill="1" applyBorder="1"/>
    <xf numFmtId="49" fontId="6" fillId="11" borderId="5" xfId="0" applyNumberFormat="1" applyFont="1" applyFill="1" applyBorder="1"/>
    <xf numFmtId="49" fontId="6" fillId="11" borderId="0" xfId="0" applyNumberFormat="1" applyFont="1" applyFill="1" applyBorder="1"/>
    <xf numFmtId="164" fontId="6" fillId="11" borderId="0" xfId="1" applyNumberFormat="1" applyFont="1" applyFill="1" applyBorder="1"/>
    <xf numFmtId="49" fontId="0" fillId="11" borderId="0" xfId="0" applyNumberFormat="1" applyFill="1" applyBorder="1"/>
    <xf numFmtId="164" fontId="8" fillId="11" borderId="0" xfId="1" applyNumberFormat="1" applyFont="1" applyFill="1" applyBorder="1"/>
    <xf numFmtId="164" fontId="8" fillId="11" borderId="6" xfId="1" applyNumberFormat="1" applyFont="1" applyFill="1" applyBorder="1"/>
    <xf numFmtId="164" fontId="6" fillId="11" borderId="0" xfId="0" applyNumberFormat="1" applyFont="1" applyFill="1" applyBorder="1"/>
    <xf numFmtId="164" fontId="6" fillId="11" borderId="0" xfId="1" applyNumberFormat="1" applyFont="1" applyFill="1" applyBorder="1" applyAlignment="1">
      <alignment horizontal="center"/>
    </xf>
    <xf numFmtId="164" fontId="6" fillId="11" borderId="0" xfId="1" applyNumberFormat="1" applyFont="1" applyFill="1" applyBorder="1" applyAlignment="1">
      <alignment horizontal="left"/>
    </xf>
    <xf numFmtId="49" fontId="6" fillId="12" borderId="5" xfId="0" applyNumberFormat="1" applyFont="1" applyFill="1" applyBorder="1"/>
    <xf numFmtId="49" fontId="6" fillId="12" borderId="0" xfId="0" applyNumberFormat="1" applyFont="1" applyFill="1" applyBorder="1"/>
    <xf numFmtId="164" fontId="6" fillId="12" borderId="0" xfId="1" applyNumberFormat="1" applyFont="1" applyFill="1" applyBorder="1"/>
    <xf numFmtId="164" fontId="6" fillId="12" borderId="0" xfId="1" applyNumberFormat="1" applyFont="1" applyFill="1" applyBorder="1" applyAlignment="1">
      <alignment horizontal="center"/>
    </xf>
    <xf numFmtId="164" fontId="8" fillId="12" borderId="0" xfId="1" applyNumberFormat="1" applyFont="1" applyFill="1" applyBorder="1"/>
    <xf numFmtId="164" fontId="8" fillId="12" borderId="6" xfId="1" applyNumberFormat="1" applyFont="1" applyFill="1" applyBorder="1"/>
    <xf numFmtId="164" fontId="6" fillId="12" borderId="0" xfId="1" applyNumberFormat="1" applyFont="1" applyFill="1" applyBorder="1" applyAlignment="1">
      <alignment horizontal="left"/>
    </xf>
    <xf numFmtId="49" fontId="12" fillId="0" borderId="0" xfId="0" applyNumberFormat="1" applyFont="1"/>
    <xf numFmtId="0" fontId="12" fillId="0" borderId="0" xfId="0" applyFont="1"/>
    <xf numFmtId="0" fontId="12" fillId="0" borderId="0" xfId="0" applyNumberFormat="1" applyFont="1"/>
    <xf numFmtId="49" fontId="8" fillId="0" borderId="0" xfId="0" applyNumberFormat="1" applyFont="1"/>
    <xf numFmtId="49" fontId="6" fillId="0" borderId="0" xfId="2" applyNumberFormat="1" applyFont="1"/>
    <xf numFmtId="0" fontId="7" fillId="0" borderId="0" xfId="2"/>
    <xf numFmtId="49" fontId="13" fillId="0" borderId="0" xfId="0" applyNumberFormat="1" applyFont="1"/>
    <xf numFmtId="49" fontId="14" fillId="0" borderId="0" xfId="0" applyNumberFormat="1" applyFont="1"/>
    <xf numFmtId="49" fontId="13" fillId="0" borderId="0" xfId="2" applyNumberFormat="1" applyFont="1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49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16" fillId="9" borderId="9" xfId="0" applyFont="1" applyFill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0" fillId="0" borderId="0" xfId="0" applyNumberFormat="1" applyFont="1"/>
    <xf numFmtId="0" fontId="12" fillId="0" borderId="0" xfId="2" applyFont="1"/>
    <xf numFmtId="164" fontId="5" fillId="0" borderId="9" xfId="1" applyNumberFormat="1" applyFont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center" vertical="center"/>
    </xf>
    <xf numFmtId="49" fontId="18" fillId="0" borderId="9" xfId="0" applyNumberFormat="1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5" fillId="9" borderId="12" xfId="0" applyFont="1" applyFill="1" applyBorder="1" applyAlignment="1">
      <alignment horizontal="center" vertical="center" textRotation="90"/>
    </xf>
    <xf numFmtId="0" fontId="5" fillId="9" borderId="13" xfId="0" applyFont="1" applyFill="1" applyBorder="1" applyAlignment="1">
      <alignment horizontal="center" vertical="center" textRotation="90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164" fontId="5" fillId="0" borderId="9" xfId="1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left" vertical="center"/>
    </xf>
    <xf numFmtId="164" fontId="18" fillId="0" borderId="9" xfId="1" applyNumberFormat="1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 wrapText="1"/>
    </xf>
    <xf numFmtId="0" fontId="0" fillId="9" borderId="3" xfId="0" applyFill="1" applyBorder="1" applyAlignment="1">
      <alignment horizontal="center" vertical="center" textRotation="90"/>
    </xf>
    <xf numFmtId="0" fontId="0" fillId="9" borderId="6" xfId="0" applyFill="1" applyBorder="1" applyAlignment="1">
      <alignment horizontal="center" vertical="center" textRotation="90"/>
    </xf>
    <xf numFmtId="0" fontId="0" fillId="9" borderId="4" xfId="0" applyFill="1" applyBorder="1" applyAlignment="1">
      <alignment horizontal="center" vertical="center" textRotation="90"/>
    </xf>
    <xf numFmtId="0" fontId="0" fillId="0" borderId="0" xfId="0" applyAlignment="1"/>
    <xf numFmtId="49" fontId="12" fillId="5" borderId="0" xfId="0" applyNumberFormat="1" applyFont="1" applyFill="1" applyBorder="1" applyAlignment="1">
      <alignment horizontal="left"/>
    </xf>
    <xf numFmtId="49" fontId="19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left"/>
    </xf>
    <xf numFmtId="49" fontId="19" fillId="5" borderId="0" xfId="0" applyNumberFormat="1" applyFont="1" applyFill="1" applyBorder="1" applyAlignment="1">
      <alignment horizontal="center"/>
    </xf>
    <xf numFmtId="49" fontId="1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/>
    </xf>
    <xf numFmtId="49" fontId="2" fillId="0" borderId="0" xfId="0" applyNumberFormat="1" applyFont="1"/>
    <xf numFmtId="49" fontId="3" fillId="0" borderId="0" xfId="0" applyNumberFormat="1" applyFont="1"/>
    <xf numFmtId="0" fontId="1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left" wrapText="1"/>
    </xf>
    <xf numFmtId="49" fontId="6" fillId="0" borderId="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16" fillId="9" borderId="10" xfId="0" applyFont="1" applyFill="1" applyBorder="1" applyAlignment="1">
      <alignment horizontal="center" vertical="center" wrapText="1"/>
    </xf>
    <xf numFmtId="0" fontId="16" fillId="9" borderId="11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left"/>
    </xf>
    <xf numFmtId="0" fontId="15" fillId="9" borderId="10" xfId="0" applyFont="1" applyFill="1" applyBorder="1" applyAlignment="1">
      <alignment horizontal="center" vertical="center" textRotation="90"/>
    </xf>
    <xf numFmtId="0" fontId="15" fillId="9" borderId="14" xfId="0" applyFont="1" applyFill="1" applyBorder="1" applyAlignment="1">
      <alignment horizontal="center" vertical="center" textRotation="90"/>
    </xf>
    <xf numFmtId="0" fontId="15" fillId="9" borderId="11" xfId="0" applyFont="1" applyFill="1" applyBorder="1" applyAlignment="1">
      <alignment horizontal="center" vertical="center" textRotation="90"/>
    </xf>
    <xf numFmtId="0" fontId="5" fillId="9" borderId="3" xfId="0" applyFont="1" applyFill="1" applyBorder="1" applyAlignment="1">
      <alignment horizontal="left" vertical="center" textRotation="90"/>
    </xf>
    <xf numFmtId="0" fontId="5" fillId="9" borderId="6" xfId="0" applyFont="1" applyFill="1" applyBorder="1" applyAlignment="1">
      <alignment horizontal="left" vertical="center" textRotation="90"/>
    </xf>
    <xf numFmtId="0" fontId="5" fillId="9" borderId="4" xfId="0" applyFont="1" applyFill="1" applyBorder="1" applyAlignment="1">
      <alignment horizontal="left" vertical="center" textRotation="90"/>
    </xf>
    <xf numFmtId="0" fontId="16" fillId="9" borderId="9" xfId="0" applyFont="1" applyFill="1" applyBorder="1" applyAlignment="1">
      <alignment horizontal="center" vertical="center" wrapText="1"/>
    </xf>
    <xf numFmtId="0" fontId="16" fillId="9" borderId="9" xfId="0" applyFont="1" applyFill="1" applyBorder="1" applyAlignment="1">
      <alignment horizontal="center" vertical="center"/>
    </xf>
    <xf numFmtId="0" fontId="15" fillId="9" borderId="12" xfId="0" applyFont="1" applyFill="1" applyBorder="1" applyAlignment="1">
      <alignment horizontal="center" vertical="center" textRotation="90"/>
    </xf>
    <xf numFmtId="0" fontId="15" fillId="9" borderId="10" xfId="0" applyFont="1" applyFill="1" applyBorder="1" applyAlignment="1">
      <alignment horizontal="center" vertical="center" textRotation="90" wrapText="1"/>
    </xf>
    <xf numFmtId="0" fontId="15" fillId="9" borderId="14" xfId="0" applyFont="1" applyFill="1" applyBorder="1" applyAlignment="1">
      <alignment horizontal="center" vertical="center" textRotation="90" wrapText="1"/>
    </xf>
    <xf numFmtId="0" fontId="15" fillId="9" borderId="11" xfId="0" applyFont="1" applyFill="1" applyBorder="1" applyAlignment="1">
      <alignment horizontal="center" vertical="center" textRotation="90" wrapText="1"/>
    </xf>
    <xf numFmtId="0" fontId="5" fillId="9" borderId="1" xfId="0" applyFont="1" applyFill="1" applyBorder="1" applyAlignment="1">
      <alignment horizontal="center" vertical="center" textRotation="90"/>
    </xf>
    <xf numFmtId="0" fontId="5" fillId="9" borderId="5" xfId="0" applyFont="1" applyFill="1" applyBorder="1" applyAlignment="1">
      <alignment horizontal="center" vertical="center" textRotation="90"/>
    </xf>
    <xf numFmtId="0" fontId="5" fillId="9" borderId="2" xfId="0" applyFont="1" applyFill="1" applyBorder="1" applyAlignment="1">
      <alignment horizontal="center" vertical="center" textRotation="90"/>
    </xf>
    <xf numFmtId="0" fontId="0" fillId="9" borderId="3" xfId="0" applyFill="1" applyBorder="1" applyAlignment="1">
      <alignment horizontal="center" vertical="center" textRotation="90"/>
    </xf>
    <xf numFmtId="0" fontId="0" fillId="9" borderId="6" xfId="0" applyFill="1" applyBorder="1" applyAlignment="1">
      <alignment horizontal="center" vertical="center" textRotation="90"/>
    </xf>
    <xf numFmtId="0" fontId="0" fillId="9" borderId="4" xfId="0" applyFill="1" applyBorder="1" applyAlignment="1">
      <alignment horizontal="center" vertical="center" textRotation="90"/>
    </xf>
    <xf numFmtId="0" fontId="5" fillId="9" borderId="1" xfId="0" applyFont="1" applyFill="1" applyBorder="1" applyAlignment="1">
      <alignment horizontal="center" vertical="center" textRotation="90" wrapText="1"/>
    </xf>
    <xf numFmtId="0" fontId="5" fillId="9" borderId="5" xfId="0" applyFont="1" applyFill="1" applyBorder="1" applyAlignment="1">
      <alignment horizontal="center" vertical="center" textRotation="90" wrapText="1"/>
    </xf>
    <xf numFmtId="0" fontId="5" fillId="9" borderId="2" xfId="0" applyFont="1" applyFill="1" applyBorder="1" applyAlignment="1">
      <alignment horizontal="center" vertical="center" textRotation="90" wrapText="1"/>
    </xf>
    <xf numFmtId="0" fontId="5" fillId="9" borderId="3" xfId="0" applyFont="1" applyFill="1" applyBorder="1" applyAlignment="1">
      <alignment horizontal="center" vertical="center" textRotation="90" wrapText="1"/>
    </xf>
    <xf numFmtId="0" fontId="5" fillId="9" borderId="6" xfId="0" applyFont="1" applyFill="1" applyBorder="1" applyAlignment="1">
      <alignment horizontal="center" vertical="center" textRotation="90" wrapText="1"/>
    </xf>
    <xf numFmtId="0" fontId="5" fillId="9" borderId="4" xfId="0" applyFont="1" applyFill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9" borderId="1" xfId="0" applyFont="1" applyFill="1" applyBorder="1" applyAlignment="1">
      <alignment horizontal="center" vertical="center" wrapText="1"/>
    </xf>
    <xf numFmtId="0" fontId="16" fillId="9" borderId="3" xfId="0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 vertical="center" wrapText="1"/>
    </xf>
    <xf numFmtId="0" fontId="16" fillId="9" borderId="6" xfId="0" applyFont="1" applyFill="1" applyBorder="1" applyAlignment="1">
      <alignment horizontal="center" vertical="center" wrapText="1"/>
    </xf>
    <xf numFmtId="0" fontId="16" fillId="9" borderId="10" xfId="0" applyFont="1" applyFill="1" applyBorder="1" applyAlignment="1">
      <alignment horizontal="center" vertical="center"/>
    </xf>
    <xf numFmtId="0" fontId="16" fillId="9" borderId="11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 textRotation="90"/>
    </xf>
    <xf numFmtId="0" fontId="5" fillId="9" borderId="6" xfId="0" applyFont="1" applyFill="1" applyBorder="1" applyAlignment="1">
      <alignment horizontal="center" vertical="center" textRotation="90"/>
    </xf>
    <xf numFmtId="0" fontId="5" fillId="9" borderId="1" xfId="0" applyFont="1" applyFill="1" applyBorder="1" applyAlignment="1">
      <alignment horizontal="center" textRotation="90"/>
    </xf>
    <xf numFmtId="0" fontId="5" fillId="9" borderId="5" xfId="0" applyFont="1" applyFill="1" applyBorder="1" applyAlignment="1">
      <alignment horizontal="center" textRotation="90"/>
    </xf>
    <xf numFmtId="0" fontId="5" fillId="9" borderId="2" xfId="0" applyFont="1" applyFill="1" applyBorder="1" applyAlignment="1">
      <alignment horizontal="center" textRotation="90"/>
    </xf>
  </cellXfs>
  <cellStyles count="3">
    <cellStyle name="Normal 3" xfId="2"/>
    <cellStyle name="Obično" xfId="0" builtinId="0"/>
    <cellStyle name="Zarez" xfId="1" builtinId="3"/>
  </cellStyles>
  <dxfs count="0"/>
  <tableStyles count="0" defaultTableStyle="TableStyleMedium9" defaultPivotStyle="PivotStyleLight16"/>
  <colors>
    <mruColors>
      <color rgb="FF9EE5EC"/>
      <color rgb="FF88DFE8"/>
      <color rgb="FF75DAE5"/>
      <color rgb="FFFF99CC"/>
      <color rgb="FFFF33CC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2"/>
  <sheetViews>
    <sheetView topLeftCell="A46" workbookViewId="0">
      <selection activeCell="A3" sqref="A3:J3"/>
    </sheetView>
  </sheetViews>
  <sheetFormatPr defaultRowHeight="15"/>
  <cols>
    <col min="1" max="2" width="2.28515625" customWidth="1"/>
    <col min="3" max="3" width="2.42578125" customWidth="1"/>
    <col min="4" max="4" width="2.5703125" customWidth="1"/>
    <col min="5" max="6" width="2.42578125" customWidth="1"/>
    <col min="7" max="7" width="2.5703125" customWidth="1"/>
    <col min="8" max="8" width="4.7109375" customWidth="1"/>
    <col min="10" max="10" width="52.7109375" customWidth="1"/>
    <col min="11" max="11" width="11.42578125" style="58" customWidth="1"/>
    <col min="12" max="12" width="11.5703125" customWidth="1"/>
    <col min="13" max="13" width="10.85546875" customWidth="1"/>
    <col min="14" max="14" width="6.85546875" customWidth="1"/>
    <col min="15" max="15" width="6.7109375" customWidth="1"/>
  </cols>
  <sheetData>
    <row r="1" spans="1:15">
      <c r="A1" s="162" t="s">
        <v>463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3"/>
      <c r="O1" s="163"/>
    </row>
    <row r="2" spans="1:15">
      <c r="A2" s="164" t="s">
        <v>464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 t="s">
        <v>0</v>
      </c>
      <c r="N2" s="164"/>
      <c r="O2" s="164"/>
    </row>
    <row r="3" spans="1:15" ht="12" customHeight="1">
      <c r="A3" s="208"/>
      <c r="B3" s="209"/>
      <c r="C3" s="209"/>
      <c r="D3" s="209"/>
      <c r="E3" s="209"/>
      <c r="F3" s="209"/>
      <c r="G3" s="209"/>
      <c r="H3" s="209"/>
      <c r="I3" s="209"/>
      <c r="J3" s="209"/>
      <c r="K3" s="66"/>
      <c r="L3" s="1"/>
      <c r="M3" s="1"/>
    </row>
    <row r="4" spans="1:15" ht="18">
      <c r="A4" s="211" t="s">
        <v>309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</row>
    <row r="5" spans="1:15" ht="18">
      <c r="A5" s="211" t="s">
        <v>310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</row>
    <row r="6" spans="1:15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67"/>
      <c r="L6" s="1"/>
      <c r="M6" s="1"/>
    </row>
    <row r="7" spans="1:15" ht="15.75">
      <c r="A7" s="3"/>
      <c r="B7" s="3"/>
      <c r="C7" s="3"/>
      <c r="D7" s="3"/>
      <c r="E7" s="3"/>
      <c r="F7" s="3"/>
      <c r="G7" s="3"/>
      <c r="H7" s="3"/>
      <c r="I7" s="3"/>
      <c r="J7" s="212" t="s">
        <v>251</v>
      </c>
      <c r="K7" s="212"/>
      <c r="L7" s="212"/>
      <c r="M7" s="1"/>
    </row>
    <row r="8" spans="1:15" s="58" customFormat="1" ht="12" customHeight="1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41"/>
    </row>
    <row r="9" spans="1:15" s="58" customFormat="1">
      <c r="A9" s="204" t="s">
        <v>316</v>
      </c>
      <c r="B9" s="204"/>
      <c r="C9" s="204"/>
      <c r="D9" s="204"/>
      <c r="E9" s="204"/>
      <c r="F9" s="204"/>
      <c r="G9" s="204"/>
      <c r="H9" s="204"/>
      <c r="I9" s="204"/>
      <c r="J9" s="204"/>
      <c r="K9" s="178"/>
      <c r="L9" s="178"/>
      <c r="M9" s="178"/>
      <c r="N9" s="55"/>
      <c r="O9" s="55"/>
    </row>
    <row r="10" spans="1:15" s="58" customFormat="1">
      <c r="A10" s="213" t="s">
        <v>311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55"/>
      <c r="O10" s="55"/>
    </row>
    <row r="11" spans="1:15" s="58" customFormat="1">
      <c r="A11" s="213" t="s">
        <v>312</v>
      </c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55"/>
      <c r="O11" s="55"/>
    </row>
    <row r="12" spans="1:15" s="58" customFormat="1">
      <c r="A12" s="213" t="s">
        <v>313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55"/>
      <c r="O12" s="55"/>
    </row>
    <row r="13" spans="1:15" s="58" customFormat="1">
      <c r="A13" s="213" t="s">
        <v>314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55"/>
      <c r="O13" s="55"/>
    </row>
    <row r="14" spans="1:15" s="58" customFormat="1">
      <c r="A14" s="213" t="s">
        <v>315</v>
      </c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55"/>
      <c r="O14" s="55"/>
    </row>
    <row r="15" spans="1:15" s="58" customFormat="1">
      <c r="A15" s="213" t="s">
        <v>460</v>
      </c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55"/>
      <c r="O15" s="55"/>
    </row>
    <row r="16" spans="1:15" ht="13.5" customHeight="1">
      <c r="A16" s="70"/>
      <c r="B16" s="70"/>
      <c r="C16" s="70"/>
      <c r="D16" s="70"/>
      <c r="E16" s="70"/>
      <c r="F16" s="70"/>
      <c r="G16" s="70"/>
      <c r="H16" s="70"/>
      <c r="I16" s="70"/>
      <c r="J16" s="4"/>
      <c r="K16" s="4"/>
      <c r="L16" s="41"/>
      <c r="M16" s="41"/>
    </row>
    <row r="17" spans="1:15" ht="15" customHeight="1">
      <c r="A17" s="206" t="s">
        <v>252</v>
      </c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</row>
    <row r="18" spans="1:15" ht="15" customHeight="1">
      <c r="A18" s="210" t="s">
        <v>340</v>
      </c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</row>
    <row r="19" spans="1:15" ht="15" customHeight="1">
      <c r="A19" s="5"/>
      <c r="B19" s="5"/>
      <c r="C19" s="5"/>
      <c r="D19" s="5"/>
      <c r="E19" s="5"/>
      <c r="F19" s="5"/>
      <c r="G19" s="5"/>
      <c r="H19" s="6" t="s">
        <v>1</v>
      </c>
      <c r="I19" s="5"/>
      <c r="J19" s="5"/>
      <c r="K19" s="81" t="s">
        <v>264</v>
      </c>
      <c r="L19" s="7" t="s">
        <v>2</v>
      </c>
      <c r="M19" s="7" t="s">
        <v>267</v>
      </c>
      <c r="N19" s="7" t="s">
        <v>3</v>
      </c>
      <c r="O19" s="7" t="s">
        <v>3</v>
      </c>
    </row>
    <row r="20" spans="1:15" ht="15" customHeight="1">
      <c r="A20" s="5"/>
      <c r="B20" s="5"/>
      <c r="C20" s="5"/>
      <c r="D20" s="5"/>
      <c r="E20" s="5"/>
      <c r="F20" s="5"/>
      <c r="G20" s="5"/>
      <c r="H20" s="6"/>
      <c r="I20" s="5"/>
      <c r="J20" s="5"/>
      <c r="K20" s="81" t="s">
        <v>265</v>
      </c>
      <c r="L20" s="7" t="s">
        <v>4</v>
      </c>
      <c r="M20" s="7" t="s">
        <v>268</v>
      </c>
      <c r="N20" s="7" t="s">
        <v>288</v>
      </c>
      <c r="O20" s="7" t="s">
        <v>289</v>
      </c>
    </row>
    <row r="21" spans="1:15" ht="15" customHeight="1">
      <c r="A21" s="6" t="s">
        <v>5</v>
      </c>
      <c r="B21" s="6"/>
      <c r="C21" s="6"/>
      <c r="D21" s="6"/>
      <c r="E21" s="6"/>
      <c r="F21" s="5"/>
      <c r="G21" s="5"/>
      <c r="H21" s="5"/>
      <c r="I21" s="5"/>
      <c r="J21" s="5"/>
      <c r="K21" s="81" t="s">
        <v>266</v>
      </c>
      <c r="L21" s="7"/>
      <c r="M21" s="81" t="s">
        <v>269</v>
      </c>
      <c r="N21" s="93" t="s">
        <v>6</v>
      </c>
      <c r="O21" s="93"/>
    </row>
    <row r="22" spans="1:15">
      <c r="A22" s="6">
        <v>1</v>
      </c>
      <c r="B22" s="6">
        <v>2</v>
      </c>
      <c r="C22" s="6">
        <v>3</v>
      </c>
      <c r="D22" s="6">
        <v>4</v>
      </c>
      <c r="E22" s="6">
        <v>5</v>
      </c>
      <c r="F22" s="6">
        <v>6</v>
      </c>
      <c r="G22" s="6">
        <v>7</v>
      </c>
      <c r="H22" s="5"/>
      <c r="I22" s="5"/>
      <c r="J22" s="5"/>
      <c r="K22" s="81" t="s">
        <v>117</v>
      </c>
      <c r="L22" s="7" t="s">
        <v>284</v>
      </c>
      <c r="M22" s="81" t="s">
        <v>151</v>
      </c>
      <c r="N22" s="9"/>
      <c r="O22" s="9"/>
    </row>
    <row r="23" spans="1:15">
      <c r="A23" s="10"/>
      <c r="B23" s="10"/>
      <c r="C23" s="10"/>
      <c r="D23" s="10"/>
      <c r="E23" s="10"/>
      <c r="F23" s="10"/>
      <c r="G23" s="10"/>
      <c r="H23" s="11" t="s">
        <v>7</v>
      </c>
      <c r="I23" s="11"/>
      <c r="J23" s="11"/>
      <c r="K23" s="11"/>
      <c r="L23" s="10"/>
      <c r="M23" s="12"/>
      <c r="N23" s="13"/>
      <c r="O23" s="13"/>
    </row>
    <row r="24" spans="1:15">
      <c r="A24" s="14" t="s">
        <v>8</v>
      </c>
      <c r="B24" s="14" t="s">
        <v>9</v>
      </c>
      <c r="C24" s="14"/>
      <c r="D24" s="14" t="s">
        <v>10</v>
      </c>
      <c r="E24" s="14"/>
      <c r="F24" s="14" t="s">
        <v>11</v>
      </c>
      <c r="G24" s="14"/>
      <c r="H24" s="14">
        <v>6</v>
      </c>
      <c r="I24" s="14" t="s">
        <v>12</v>
      </c>
      <c r="J24" s="14"/>
      <c r="K24" s="44">
        <v>4437194</v>
      </c>
      <c r="L24" s="44">
        <v>6671000</v>
      </c>
      <c r="M24" s="44">
        <v>3661590</v>
      </c>
      <c r="N24" s="15">
        <f>M24/K24*100</f>
        <v>82.520394645805439</v>
      </c>
      <c r="O24" s="15">
        <f>M24/L24*100</f>
        <v>54.888172687752956</v>
      </c>
    </row>
    <row r="25" spans="1:15">
      <c r="A25" s="14"/>
      <c r="B25" s="14"/>
      <c r="C25" s="14" t="s">
        <v>13</v>
      </c>
      <c r="D25" s="14"/>
      <c r="E25" s="14"/>
      <c r="F25" s="14"/>
      <c r="G25" s="14"/>
      <c r="H25" s="14">
        <v>7</v>
      </c>
      <c r="I25" s="14" t="s">
        <v>14</v>
      </c>
      <c r="J25" s="14"/>
      <c r="K25" s="44">
        <v>0</v>
      </c>
      <c r="L25" s="44">
        <v>50000</v>
      </c>
      <c r="M25" s="44">
        <v>0</v>
      </c>
      <c r="N25" s="80">
        <v>0</v>
      </c>
      <c r="O25" s="44">
        <f t="shared" ref="O25:O27" si="0">M25/L25*100</f>
        <v>0</v>
      </c>
    </row>
    <row r="26" spans="1:15">
      <c r="A26" s="14" t="s">
        <v>8</v>
      </c>
      <c r="B26" s="14" t="s">
        <v>9</v>
      </c>
      <c r="C26" s="14" t="s">
        <v>13</v>
      </c>
      <c r="D26" s="14" t="s">
        <v>10</v>
      </c>
      <c r="E26" s="14"/>
      <c r="F26" s="14" t="s">
        <v>6</v>
      </c>
      <c r="G26" s="14"/>
      <c r="H26" s="14">
        <v>3</v>
      </c>
      <c r="I26" s="14" t="s">
        <v>15</v>
      </c>
      <c r="J26" s="14"/>
      <c r="K26" s="44">
        <v>1616990</v>
      </c>
      <c r="L26" s="44">
        <v>3918000</v>
      </c>
      <c r="M26" s="44">
        <v>2836463</v>
      </c>
      <c r="N26" s="44">
        <f t="shared" ref="N26:N28" si="1">M26/K26*100</f>
        <v>175.4162363403608</v>
      </c>
      <c r="O26" s="44">
        <f t="shared" si="0"/>
        <v>72.395686574783056</v>
      </c>
    </row>
    <row r="27" spans="1:15">
      <c r="A27" s="14" t="s">
        <v>8</v>
      </c>
      <c r="B27" s="14"/>
      <c r="C27" s="14" t="s">
        <v>13</v>
      </c>
      <c r="D27" s="14" t="s">
        <v>10</v>
      </c>
      <c r="E27" s="14"/>
      <c r="F27" s="14"/>
      <c r="G27" s="14"/>
      <c r="H27" s="17" t="s">
        <v>16</v>
      </c>
      <c r="I27" s="14" t="s">
        <v>17</v>
      </c>
      <c r="J27" s="14"/>
      <c r="K27" s="44">
        <v>296104</v>
      </c>
      <c r="L27" s="44">
        <v>2803000</v>
      </c>
      <c r="M27" s="44">
        <v>476198</v>
      </c>
      <c r="N27" s="44">
        <f t="shared" si="1"/>
        <v>160.8211979574744</v>
      </c>
      <c r="O27" s="44">
        <f t="shared" si="0"/>
        <v>16.988869068854797</v>
      </c>
    </row>
    <row r="28" spans="1:15">
      <c r="A28" s="14"/>
      <c r="B28" s="14"/>
      <c r="C28" s="14"/>
      <c r="D28" s="14"/>
      <c r="E28" s="14"/>
      <c r="F28" s="14"/>
      <c r="G28" s="14"/>
      <c r="H28" s="14" t="s">
        <v>18</v>
      </c>
      <c r="I28" s="14"/>
      <c r="J28" s="14"/>
      <c r="K28" s="53">
        <f>K24+K25-K26-K27</f>
        <v>2524100</v>
      </c>
      <c r="L28" s="44">
        <f>L24+L25-L26-L27</f>
        <v>0</v>
      </c>
      <c r="M28" s="44">
        <f t="shared" ref="M28" si="2">M24+M25-M26-M27</f>
        <v>348929</v>
      </c>
      <c r="N28" s="44">
        <f t="shared" si="1"/>
        <v>13.823897626876908</v>
      </c>
      <c r="O28" s="44">
        <v>0</v>
      </c>
    </row>
    <row r="29" spans="1: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59"/>
      <c r="L29" s="14"/>
      <c r="M29" s="1"/>
    </row>
    <row r="30" spans="1:15">
      <c r="A30" s="10"/>
      <c r="B30" s="10"/>
      <c r="C30" s="10"/>
      <c r="D30" s="10"/>
      <c r="E30" s="10"/>
      <c r="F30" s="10"/>
      <c r="G30" s="10"/>
      <c r="H30" s="10" t="s">
        <v>19</v>
      </c>
      <c r="I30" s="10"/>
      <c r="J30" s="10"/>
      <c r="K30" s="43"/>
      <c r="L30" s="10"/>
      <c r="M30" s="12"/>
      <c r="N30" s="13"/>
      <c r="O30" s="13"/>
    </row>
    <row r="31" spans="1:15">
      <c r="A31" s="14" t="s">
        <v>8</v>
      </c>
      <c r="B31" s="14"/>
      <c r="C31" s="14"/>
      <c r="D31" s="14"/>
      <c r="E31" s="14"/>
      <c r="F31" s="14"/>
      <c r="G31" s="14" t="s">
        <v>6</v>
      </c>
      <c r="H31" s="14">
        <v>8</v>
      </c>
      <c r="I31" s="14" t="s">
        <v>20</v>
      </c>
      <c r="J31" s="14"/>
      <c r="K31" s="73">
        <v>200000</v>
      </c>
      <c r="L31" s="15">
        <v>0</v>
      </c>
      <c r="M31" s="15">
        <v>0</v>
      </c>
      <c r="N31" s="18">
        <v>0</v>
      </c>
      <c r="O31" s="18">
        <v>0</v>
      </c>
    </row>
    <row r="32" spans="1:15">
      <c r="A32" s="14" t="s">
        <v>8</v>
      </c>
      <c r="B32" s="14"/>
      <c r="C32" s="14"/>
      <c r="D32" s="14"/>
      <c r="E32" s="14"/>
      <c r="F32" s="14"/>
      <c r="G32" s="14" t="s">
        <v>6</v>
      </c>
      <c r="H32" s="14">
        <v>5</v>
      </c>
      <c r="I32" s="14" t="s">
        <v>21</v>
      </c>
      <c r="J32" s="14"/>
      <c r="K32" s="74">
        <v>0</v>
      </c>
      <c r="L32" s="15">
        <v>0</v>
      </c>
      <c r="M32" s="15">
        <v>0</v>
      </c>
      <c r="N32" s="18">
        <v>0</v>
      </c>
      <c r="O32" s="18">
        <v>0</v>
      </c>
    </row>
    <row r="33" spans="1:15">
      <c r="A33" s="14"/>
      <c r="B33" s="14"/>
      <c r="C33" s="14"/>
      <c r="D33" s="14"/>
      <c r="E33" s="14"/>
      <c r="F33" s="14"/>
      <c r="G33" s="14"/>
      <c r="H33" s="14" t="s">
        <v>22</v>
      </c>
      <c r="I33" s="14"/>
      <c r="J33" s="14"/>
      <c r="K33" s="74">
        <v>200000</v>
      </c>
      <c r="L33" s="15">
        <f>L31-L32</f>
        <v>0</v>
      </c>
      <c r="M33" s="44">
        <f t="shared" ref="M33" si="3">M31-M32</f>
        <v>0</v>
      </c>
      <c r="N33" s="18">
        <v>0</v>
      </c>
      <c r="O33" s="18">
        <v>0</v>
      </c>
    </row>
    <row r="34" spans="1: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59"/>
      <c r="L34" s="14"/>
      <c r="M34" s="1"/>
    </row>
    <row r="35" spans="1:15">
      <c r="A35" s="10"/>
      <c r="B35" s="10"/>
      <c r="C35" s="10"/>
      <c r="D35" s="10"/>
      <c r="E35" s="10"/>
      <c r="F35" s="10"/>
      <c r="G35" s="10"/>
      <c r="H35" s="10" t="s">
        <v>23</v>
      </c>
      <c r="I35" s="10"/>
      <c r="J35" s="10"/>
      <c r="K35" s="43"/>
      <c r="L35" s="10"/>
      <c r="M35" s="12"/>
      <c r="N35" s="13"/>
      <c r="O35" s="13"/>
    </row>
    <row r="36" spans="1:15">
      <c r="A36" s="14"/>
      <c r="B36" s="14"/>
      <c r="C36" s="14"/>
      <c r="D36" s="14"/>
      <c r="E36" s="14"/>
      <c r="F36" s="14"/>
      <c r="G36" s="14"/>
      <c r="H36" s="14" t="s">
        <v>24</v>
      </c>
      <c r="I36" s="14"/>
      <c r="J36" s="14"/>
      <c r="K36" s="94">
        <v>0</v>
      </c>
      <c r="L36" s="94">
        <v>0</v>
      </c>
      <c r="M36" s="94">
        <v>0</v>
      </c>
      <c r="N36" s="18">
        <v>0</v>
      </c>
      <c r="O36" s="18">
        <v>0</v>
      </c>
    </row>
    <row r="37" spans="1: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59"/>
      <c r="L37" s="14"/>
      <c r="M37" s="1"/>
    </row>
    <row r="38" spans="1:15">
      <c r="A38" s="10"/>
      <c r="B38" s="10"/>
      <c r="C38" s="10"/>
      <c r="D38" s="10"/>
      <c r="E38" s="10"/>
      <c r="F38" s="10"/>
      <c r="G38" s="10"/>
      <c r="H38" s="10" t="s">
        <v>25</v>
      </c>
      <c r="I38" s="10"/>
      <c r="J38" s="10"/>
      <c r="K38" s="43"/>
      <c r="L38" s="10"/>
      <c r="M38" s="12"/>
      <c r="N38" s="13"/>
      <c r="O38" s="13"/>
    </row>
    <row r="39" spans="1:1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20"/>
      <c r="M39" s="21"/>
    </row>
    <row r="40" spans="1:15" s="58" customForma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45"/>
      <c r="M40" s="21"/>
    </row>
    <row r="41" spans="1:15">
      <c r="A41" s="205" t="s">
        <v>457</v>
      </c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</row>
    <row r="42" spans="1:15">
      <c r="A42" s="202" t="s">
        <v>250</v>
      </c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</row>
    <row r="43" spans="1:1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49"/>
      <c r="L43" s="22"/>
      <c r="M43" s="23"/>
      <c r="N43" s="24"/>
      <c r="O43" s="24"/>
    </row>
    <row r="44" spans="1:15">
      <c r="A44" s="25"/>
      <c r="B44" s="25"/>
      <c r="C44" s="25"/>
      <c r="D44" s="25"/>
      <c r="E44" s="25"/>
      <c r="F44" s="25"/>
      <c r="G44" s="25"/>
      <c r="H44" s="26" t="s">
        <v>1</v>
      </c>
      <c r="I44" s="25"/>
      <c r="J44" s="25"/>
      <c r="K44" s="71" t="s">
        <v>264</v>
      </c>
      <c r="L44" s="27" t="s">
        <v>2</v>
      </c>
      <c r="M44" s="7" t="s">
        <v>267</v>
      </c>
      <c r="N44" s="28" t="s">
        <v>3</v>
      </c>
      <c r="O44" s="28" t="s">
        <v>3</v>
      </c>
    </row>
    <row r="45" spans="1:15">
      <c r="A45" s="25"/>
      <c r="B45" s="25"/>
      <c r="C45" s="25"/>
      <c r="D45" s="25"/>
      <c r="E45" s="25"/>
      <c r="F45" s="25"/>
      <c r="G45" s="25"/>
      <c r="H45" s="26"/>
      <c r="I45" s="25"/>
      <c r="J45" s="25"/>
      <c r="K45" s="72" t="s">
        <v>265</v>
      </c>
      <c r="L45" s="27" t="s">
        <v>4</v>
      </c>
      <c r="M45" s="7" t="s">
        <v>268</v>
      </c>
      <c r="N45" s="81" t="s">
        <v>288</v>
      </c>
      <c r="O45" s="81" t="s">
        <v>289</v>
      </c>
    </row>
    <row r="46" spans="1:15">
      <c r="A46" s="14" t="s">
        <v>5</v>
      </c>
      <c r="B46" s="14"/>
      <c r="C46" s="14"/>
      <c r="D46" s="14"/>
      <c r="E46" s="14"/>
      <c r="F46" s="1"/>
      <c r="G46" s="1"/>
      <c r="H46" s="25"/>
      <c r="I46" s="25" t="s">
        <v>26</v>
      </c>
      <c r="J46" s="25"/>
      <c r="K46" s="72" t="s">
        <v>266</v>
      </c>
      <c r="L46" s="27"/>
      <c r="M46" s="8" t="s">
        <v>269</v>
      </c>
      <c r="N46" s="29"/>
      <c r="O46" s="29"/>
    </row>
    <row r="47" spans="1:15">
      <c r="A47" s="30">
        <v>1</v>
      </c>
      <c r="B47" s="30">
        <v>2</v>
      </c>
      <c r="C47" s="30">
        <v>3</v>
      </c>
      <c r="D47" s="30">
        <v>4</v>
      </c>
      <c r="E47" s="30">
        <v>5</v>
      </c>
      <c r="F47" s="30">
        <v>6</v>
      </c>
      <c r="G47" s="30">
        <v>7</v>
      </c>
      <c r="H47" s="10" t="s">
        <v>7</v>
      </c>
      <c r="I47" s="10"/>
      <c r="J47" s="10"/>
      <c r="K47" s="97" t="s">
        <v>117</v>
      </c>
      <c r="L47" s="97" t="s">
        <v>284</v>
      </c>
      <c r="M47" s="98" t="s">
        <v>151</v>
      </c>
      <c r="N47" s="13"/>
      <c r="O47" s="13"/>
    </row>
    <row r="48" spans="1:15">
      <c r="A48" s="31"/>
      <c r="B48" s="31"/>
      <c r="C48" s="31"/>
      <c r="D48" s="31"/>
      <c r="E48" s="31"/>
      <c r="F48" s="31"/>
      <c r="G48" s="31"/>
      <c r="H48" s="32">
        <v>6</v>
      </c>
      <c r="I48" s="32" t="s">
        <v>12</v>
      </c>
      <c r="J48" s="32"/>
      <c r="K48" s="33">
        <f>K49+K53+K56+K59+K65</f>
        <v>4437194</v>
      </c>
      <c r="L48" s="33">
        <f>L49+L53+L56+L59+L65</f>
        <v>6671000</v>
      </c>
      <c r="M48" s="33">
        <f>M49+M53+M56+M59+M63+M65</f>
        <v>3661590</v>
      </c>
      <c r="N48" s="64">
        <f>M48/K48*100</f>
        <v>82.520394645805439</v>
      </c>
      <c r="O48" s="64">
        <f>M48/L48*100</f>
        <v>54.888172687752956</v>
      </c>
    </row>
    <row r="49" spans="1:15">
      <c r="A49" s="14"/>
      <c r="B49" s="14"/>
      <c r="C49" s="14"/>
      <c r="D49" s="14"/>
      <c r="E49" s="14"/>
      <c r="F49" s="14"/>
      <c r="G49" s="14"/>
      <c r="H49" s="14">
        <v>61</v>
      </c>
      <c r="I49" s="14" t="s">
        <v>27</v>
      </c>
      <c r="J49" s="14"/>
      <c r="K49" s="44">
        <f>SUM(K50:K52)</f>
        <v>173978</v>
      </c>
      <c r="L49" s="15">
        <f>SUM(L50:L52)</f>
        <v>3045000</v>
      </c>
      <c r="M49" s="44">
        <f>SUM(M50:M52)</f>
        <v>1641815</v>
      </c>
      <c r="N49" s="65">
        <f>M49/K49*100</f>
        <v>943.69115635310209</v>
      </c>
      <c r="O49" s="101">
        <f t="shared" ref="O49:O66" si="4">M49/L49*100</f>
        <v>53.918390804597706</v>
      </c>
    </row>
    <row r="50" spans="1:15">
      <c r="A50" s="14" t="s">
        <v>8</v>
      </c>
      <c r="B50" s="14"/>
      <c r="C50" s="14"/>
      <c r="D50" s="14"/>
      <c r="E50" s="14"/>
      <c r="F50" s="14"/>
      <c r="G50" s="14"/>
      <c r="H50" s="14">
        <v>611</v>
      </c>
      <c r="I50" s="14" t="s">
        <v>28</v>
      </c>
      <c r="J50" s="14"/>
      <c r="K50" s="44">
        <v>141963</v>
      </c>
      <c r="L50" s="15">
        <v>2985000</v>
      </c>
      <c r="M50" s="16">
        <v>1624688</v>
      </c>
      <c r="N50" s="65">
        <f t="shared" ref="N50:N62" si="5">M50/K50*100</f>
        <v>1144.4446792474096</v>
      </c>
      <c r="O50" s="101">
        <f t="shared" si="4"/>
        <v>54.428408710217759</v>
      </c>
    </row>
    <row r="51" spans="1:15">
      <c r="A51" s="14" t="s">
        <v>8</v>
      </c>
      <c r="B51" s="14"/>
      <c r="C51" s="14"/>
      <c r="D51" s="14"/>
      <c r="E51" s="14"/>
      <c r="F51" s="14"/>
      <c r="G51" s="14"/>
      <c r="H51" s="14">
        <v>613</v>
      </c>
      <c r="I51" s="14" t="s">
        <v>29</v>
      </c>
      <c r="J51" s="14"/>
      <c r="K51" s="44">
        <v>27426</v>
      </c>
      <c r="L51" s="15">
        <v>50000</v>
      </c>
      <c r="M51" s="16">
        <v>15475</v>
      </c>
      <c r="N51" s="65">
        <f t="shared" si="5"/>
        <v>56.424560635892952</v>
      </c>
      <c r="O51" s="101">
        <f t="shared" si="4"/>
        <v>30.95</v>
      </c>
    </row>
    <row r="52" spans="1:15">
      <c r="A52" s="14" t="s">
        <v>8</v>
      </c>
      <c r="B52" s="14"/>
      <c r="C52" s="14"/>
      <c r="D52" s="14"/>
      <c r="E52" s="14"/>
      <c r="F52" s="14"/>
      <c r="G52" s="14"/>
      <c r="H52" s="14">
        <v>614</v>
      </c>
      <c r="I52" s="14" t="s">
        <v>30</v>
      </c>
      <c r="J52" s="14"/>
      <c r="K52" s="44">
        <v>4589</v>
      </c>
      <c r="L52" s="15">
        <v>10000</v>
      </c>
      <c r="M52" s="16">
        <v>1652</v>
      </c>
      <c r="N52" s="65">
        <f t="shared" si="5"/>
        <v>35.99912835040314</v>
      </c>
      <c r="O52" s="101">
        <f t="shared" si="4"/>
        <v>16.520000000000003</v>
      </c>
    </row>
    <row r="53" spans="1:15">
      <c r="A53" s="14"/>
      <c r="B53" s="14"/>
      <c r="C53" s="14"/>
      <c r="D53" s="14"/>
      <c r="E53" s="14"/>
      <c r="F53" s="14"/>
      <c r="G53" s="14"/>
      <c r="H53" s="14">
        <v>63</v>
      </c>
      <c r="I53" s="14" t="s">
        <v>31</v>
      </c>
      <c r="J53" s="14"/>
      <c r="K53" s="44">
        <f>SUM(K54:K55)</f>
        <v>3998676</v>
      </c>
      <c r="L53" s="15">
        <f>SUM(L54:L55)</f>
        <v>2300000</v>
      </c>
      <c r="M53" s="44">
        <f>SUM(M54:M55)</f>
        <v>1725149</v>
      </c>
      <c r="N53" s="65">
        <f t="shared" si="5"/>
        <v>43.143005334765803</v>
      </c>
      <c r="O53" s="101">
        <f t="shared" si="4"/>
        <v>75.006478260869571</v>
      </c>
    </row>
    <row r="54" spans="1:15">
      <c r="A54" s="14" t="s">
        <v>6</v>
      </c>
      <c r="B54" s="14"/>
      <c r="C54" s="14"/>
      <c r="D54" s="14" t="s">
        <v>10</v>
      </c>
      <c r="E54" s="14"/>
      <c r="F54" s="14"/>
      <c r="G54" s="14"/>
      <c r="H54" s="14">
        <v>633</v>
      </c>
      <c r="I54" s="14" t="s">
        <v>32</v>
      </c>
      <c r="J54" s="14"/>
      <c r="K54" s="44">
        <v>3998676</v>
      </c>
      <c r="L54" s="34">
        <v>800000</v>
      </c>
      <c r="M54" s="16">
        <v>1725149</v>
      </c>
      <c r="N54" s="65">
        <f t="shared" si="5"/>
        <v>43.143005334765803</v>
      </c>
      <c r="O54" s="101">
        <f t="shared" si="4"/>
        <v>215.64362500000001</v>
      </c>
    </row>
    <row r="55" spans="1:15">
      <c r="A55" s="14"/>
      <c r="B55" s="14"/>
      <c r="C55" s="14"/>
      <c r="D55" s="14"/>
      <c r="E55" s="14"/>
      <c r="F55" s="14"/>
      <c r="G55" s="14"/>
      <c r="H55" s="14" t="s">
        <v>33</v>
      </c>
      <c r="I55" s="14" t="s">
        <v>34</v>
      </c>
      <c r="J55" s="14"/>
      <c r="K55" s="44">
        <v>0</v>
      </c>
      <c r="L55" s="34">
        <v>1500000</v>
      </c>
      <c r="M55" s="16">
        <v>0</v>
      </c>
      <c r="N55" s="99">
        <v>0</v>
      </c>
      <c r="O55" s="102">
        <f t="shared" si="4"/>
        <v>0</v>
      </c>
    </row>
    <row r="56" spans="1:15">
      <c r="A56" s="14"/>
      <c r="B56" s="14"/>
      <c r="C56" s="14"/>
      <c r="D56" s="14"/>
      <c r="E56" s="14"/>
      <c r="F56" s="14"/>
      <c r="G56" s="14"/>
      <c r="H56" s="14">
        <v>64</v>
      </c>
      <c r="I56" s="14" t="s">
        <v>35</v>
      </c>
      <c r="J56" s="14"/>
      <c r="K56" s="44">
        <f>SUM(K57:K58)</f>
        <v>89628</v>
      </c>
      <c r="L56" s="15">
        <f>SUM(L57:L58)</f>
        <v>601000</v>
      </c>
      <c r="M56" s="44">
        <f>SUM(M57:M58)</f>
        <v>66343</v>
      </c>
      <c r="N56" s="65">
        <f t="shared" si="5"/>
        <v>74.020395412147991</v>
      </c>
      <c r="O56" s="101">
        <f t="shared" si="4"/>
        <v>11.038768718801997</v>
      </c>
    </row>
    <row r="57" spans="1:15">
      <c r="A57" s="14" t="s">
        <v>8</v>
      </c>
      <c r="B57" s="14" t="s">
        <v>6</v>
      </c>
      <c r="C57" s="14"/>
      <c r="D57" s="14"/>
      <c r="E57" s="14"/>
      <c r="F57" s="14"/>
      <c r="G57" s="14"/>
      <c r="H57" s="14">
        <v>641</v>
      </c>
      <c r="I57" s="14" t="s">
        <v>36</v>
      </c>
      <c r="J57" s="14"/>
      <c r="K57" s="44">
        <v>382</v>
      </c>
      <c r="L57" s="34">
        <v>1000</v>
      </c>
      <c r="M57" s="16">
        <v>216</v>
      </c>
      <c r="N57" s="65">
        <f t="shared" si="5"/>
        <v>56.544502617801051</v>
      </c>
      <c r="O57" s="101">
        <f t="shared" si="4"/>
        <v>21.6</v>
      </c>
    </row>
    <row r="58" spans="1:15">
      <c r="A58" s="14" t="s">
        <v>8</v>
      </c>
      <c r="B58" s="14"/>
      <c r="C58" s="14"/>
      <c r="D58" s="14"/>
      <c r="E58" s="14"/>
      <c r="F58" s="14" t="s">
        <v>6</v>
      </c>
      <c r="G58" s="14"/>
      <c r="H58" s="14">
        <v>642</v>
      </c>
      <c r="I58" s="14" t="s">
        <v>37</v>
      </c>
      <c r="J58" s="14"/>
      <c r="K58" s="44">
        <v>89246</v>
      </c>
      <c r="L58" s="34">
        <v>600000</v>
      </c>
      <c r="M58" s="16">
        <v>66127</v>
      </c>
      <c r="N58" s="65">
        <f t="shared" si="5"/>
        <v>74.095197543867513</v>
      </c>
      <c r="O58" s="101">
        <f t="shared" si="4"/>
        <v>11.021166666666666</v>
      </c>
    </row>
    <row r="59" spans="1:15">
      <c r="A59" s="14"/>
      <c r="B59" s="14"/>
      <c r="C59" s="14"/>
      <c r="D59" s="14"/>
      <c r="E59" s="14"/>
      <c r="F59" s="14"/>
      <c r="G59" s="14"/>
      <c r="H59" s="14">
        <v>65</v>
      </c>
      <c r="I59" s="14" t="s">
        <v>38</v>
      </c>
      <c r="J59" s="14"/>
      <c r="K59" s="44">
        <f>SUM(K60:K62)</f>
        <v>174912</v>
      </c>
      <c r="L59" s="15">
        <f>SUM(L60:L62)</f>
        <v>610000</v>
      </c>
      <c r="M59" s="44">
        <f>SUM(M60:M62)</f>
        <v>188283</v>
      </c>
      <c r="N59" s="65">
        <f t="shared" si="5"/>
        <v>107.64441547749726</v>
      </c>
      <c r="O59" s="101">
        <f t="shared" si="4"/>
        <v>30.866065573770491</v>
      </c>
    </row>
    <row r="60" spans="1:15">
      <c r="A60" s="14" t="s">
        <v>8</v>
      </c>
      <c r="B60" s="14" t="s">
        <v>6</v>
      </c>
      <c r="C60" s="14" t="s">
        <v>13</v>
      </c>
      <c r="D60" s="14"/>
      <c r="E60" s="14"/>
      <c r="F60" s="14"/>
      <c r="G60" s="14"/>
      <c r="H60" s="14">
        <v>651</v>
      </c>
      <c r="I60" s="14" t="s">
        <v>39</v>
      </c>
      <c r="J60" s="14"/>
      <c r="K60" s="44">
        <v>1072</v>
      </c>
      <c r="L60" s="34">
        <v>10000</v>
      </c>
      <c r="M60" s="16">
        <v>3000</v>
      </c>
      <c r="N60" s="65">
        <f t="shared" si="5"/>
        <v>279.85074626865674</v>
      </c>
      <c r="O60" s="101">
        <f t="shared" si="4"/>
        <v>30</v>
      </c>
    </row>
    <row r="61" spans="1:15" s="58" customFormat="1">
      <c r="A61" s="59"/>
      <c r="B61" s="59"/>
      <c r="C61" s="59"/>
      <c r="D61" s="59"/>
      <c r="E61" s="59"/>
      <c r="F61" s="59"/>
      <c r="G61" s="59"/>
      <c r="H61" s="59" t="s">
        <v>276</v>
      </c>
      <c r="I61" s="207" t="s">
        <v>290</v>
      </c>
      <c r="J61" s="207"/>
      <c r="K61" s="44">
        <v>0</v>
      </c>
      <c r="L61" s="46">
        <v>0</v>
      </c>
      <c r="M61" s="16">
        <v>9856</v>
      </c>
      <c r="N61" s="99">
        <v>0</v>
      </c>
      <c r="O61" s="102">
        <v>0</v>
      </c>
    </row>
    <row r="62" spans="1:15">
      <c r="A62" s="14" t="s">
        <v>8</v>
      </c>
      <c r="B62" s="14" t="s">
        <v>6</v>
      </c>
      <c r="C62" s="14" t="s">
        <v>13</v>
      </c>
      <c r="D62" s="14"/>
      <c r="E62" s="14"/>
      <c r="F62" s="14"/>
      <c r="G62" s="14"/>
      <c r="H62" s="14">
        <v>653</v>
      </c>
      <c r="I62" s="14" t="s">
        <v>40</v>
      </c>
      <c r="J62" s="14"/>
      <c r="K62" s="44">
        <v>173840</v>
      </c>
      <c r="L62" s="34">
        <v>600000</v>
      </c>
      <c r="M62" s="16">
        <v>175427</v>
      </c>
      <c r="N62" s="65">
        <f t="shared" si="5"/>
        <v>100.91290842153704</v>
      </c>
      <c r="O62" s="101">
        <f t="shared" si="4"/>
        <v>29.237833333333334</v>
      </c>
    </row>
    <row r="63" spans="1:15" s="58" customFormat="1">
      <c r="A63" s="59"/>
      <c r="B63" s="59"/>
      <c r="C63" s="59"/>
      <c r="D63" s="59"/>
      <c r="E63" s="59"/>
      <c r="F63" s="59"/>
      <c r="G63" s="59"/>
      <c r="H63" s="59" t="s">
        <v>277</v>
      </c>
      <c r="I63" s="207" t="s">
        <v>292</v>
      </c>
      <c r="J63" s="207"/>
      <c r="K63" s="44">
        <v>0</v>
      </c>
      <c r="L63" s="46">
        <v>0</v>
      </c>
      <c r="M63" s="16">
        <f>M64</f>
        <v>40000</v>
      </c>
      <c r="N63" s="99">
        <v>0</v>
      </c>
      <c r="O63" s="102">
        <v>0</v>
      </c>
    </row>
    <row r="64" spans="1:15" s="58" customFormat="1">
      <c r="A64" s="59"/>
      <c r="B64" s="59"/>
      <c r="C64" s="59"/>
      <c r="D64" s="59"/>
      <c r="E64" s="59"/>
      <c r="F64" s="59"/>
      <c r="G64" s="59"/>
      <c r="H64" s="59" t="s">
        <v>278</v>
      </c>
      <c r="I64" s="207" t="s">
        <v>291</v>
      </c>
      <c r="J64" s="207"/>
      <c r="K64" s="44">
        <v>0</v>
      </c>
      <c r="L64" s="46">
        <v>0</v>
      </c>
      <c r="M64" s="16">
        <v>40000</v>
      </c>
      <c r="N64" s="99">
        <v>0</v>
      </c>
      <c r="O64" s="102">
        <v>0</v>
      </c>
    </row>
    <row r="65" spans="1:15">
      <c r="A65" s="14"/>
      <c r="B65" s="14"/>
      <c r="C65" s="14"/>
      <c r="D65" s="14"/>
      <c r="E65" s="14"/>
      <c r="F65" s="14"/>
      <c r="G65" s="14"/>
      <c r="H65" s="14" t="s">
        <v>41</v>
      </c>
      <c r="I65" s="14" t="s">
        <v>42</v>
      </c>
      <c r="J65" s="14"/>
      <c r="K65" s="46">
        <v>0</v>
      </c>
      <c r="L65" s="34">
        <v>115000</v>
      </c>
      <c r="M65" s="46">
        <f>M66</f>
        <v>0</v>
      </c>
      <c r="N65" s="99">
        <v>0</v>
      </c>
      <c r="O65" s="102">
        <f t="shared" si="4"/>
        <v>0</v>
      </c>
    </row>
    <row r="66" spans="1:15">
      <c r="A66" s="14" t="s">
        <v>8</v>
      </c>
      <c r="B66" s="14"/>
      <c r="C66" s="14"/>
      <c r="D66" s="14"/>
      <c r="E66" s="14"/>
      <c r="F66" s="14"/>
      <c r="G66" s="14"/>
      <c r="H66" s="14" t="s">
        <v>43</v>
      </c>
      <c r="I66" s="59" t="s">
        <v>459</v>
      </c>
      <c r="J66" s="14"/>
      <c r="K66" s="44">
        <v>0</v>
      </c>
      <c r="L66" s="34">
        <v>115000</v>
      </c>
      <c r="M66" s="16">
        <v>0</v>
      </c>
      <c r="N66" s="99">
        <v>0</v>
      </c>
      <c r="O66" s="102">
        <f t="shared" si="4"/>
        <v>0</v>
      </c>
    </row>
    <row r="67" spans="1:15">
      <c r="A67" s="32"/>
      <c r="B67" s="32"/>
      <c r="C67" s="32"/>
      <c r="D67" s="32"/>
      <c r="E67" s="32"/>
      <c r="F67" s="32"/>
      <c r="G67" s="32"/>
      <c r="H67" s="32">
        <v>7</v>
      </c>
      <c r="I67" s="32" t="s">
        <v>14</v>
      </c>
      <c r="J67" s="32"/>
      <c r="K67" s="95">
        <v>0</v>
      </c>
      <c r="L67" s="33">
        <v>50000</v>
      </c>
      <c r="M67" s="33">
        <v>0</v>
      </c>
      <c r="N67" s="100">
        <v>0</v>
      </c>
      <c r="O67" s="100">
        <v>0</v>
      </c>
    </row>
    <row r="68" spans="1:15">
      <c r="A68" s="14"/>
      <c r="B68" s="14"/>
      <c r="C68" s="14" t="s">
        <v>6</v>
      </c>
      <c r="D68" s="14"/>
      <c r="E68" s="14"/>
      <c r="F68" s="14"/>
      <c r="G68" s="14"/>
      <c r="H68" s="14">
        <v>72</v>
      </c>
      <c r="I68" s="14" t="s">
        <v>44</v>
      </c>
      <c r="J68" s="14"/>
      <c r="K68" s="80">
        <v>0</v>
      </c>
      <c r="L68" s="15">
        <v>50000</v>
      </c>
      <c r="M68" s="15">
        <v>0</v>
      </c>
      <c r="N68" s="99">
        <v>0</v>
      </c>
      <c r="O68" s="99">
        <v>0</v>
      </c>
    </row>
    <row r="69" spans="1:15">
      <c r="A69" s="14"/>
      <c r="B69" s="14"/>
      <c r="C69" s="14"/>
      <c r="D69" s="14"/>
      <c r="E69" s="14"/>
      <c r="F69" s="14" t="s">
        <v>11</v>
      </c>
      <c r="G69" s="14"/>
      <c r="H69" s="14" t="s">
        <v>45</v>
      </c>
      <c r="I69" s="14" t="s">
        <v>46</v>
      </c>
      <c r="J69" s="14"/>
      <c r="K69" s="80">
        <v>0</v>
      </c>
      <c r="L69" s="15">
        <v>50000</v>
      </c>
      <c r="M69" s="15">
        <v>0</v>
      </c>
      <c r="N69" s="99">
        <v>0</v>
      </c>
      <c r="O69" s="99">
        <v>0</v>
      </c>
    </row>
    <row r="70" spans="1:15">
      <c r="A70" s="35"/>
      <c r="B70" s="35"/>
      <c r="C70" s="35"/>
      <c r="D70" s="35"/>
      <c r="E70" s="35"/>
      <c r="F70" s="35"/>
      <c r="G70" s="35"/>
      <c r="H70" s="35">
        <v>3</v>
      </c>
      <c r="I70" s="35" t="s">
        <v>15</v>
      </c>
      <c r="J70" s="35"/>
      <c r="K70" s="77">
        <f>K71+K77+K82+K84+K86</f>
        <v>1616990</v>
      </c>
      <c r="L70" s="36">
        <f>L71+L77+L82+L84+L86</f>
        <v>3918000</v>
      </c>
      <c r="M70" s="36">
        <f>M71+M77+M82+M84+M86</f>
        <v>2836463</v>
      </c>
      <c r="N70" s="64">
        <f>M70/K70*100</f>
        <v>175.4162363403608</v>
      </c>
      <c r="O70" s="64">
        <f>M70/L70*100</f>
        <v>72.395686574783056</v>
      </c>
    </row>
    <row r="71" spans="1:15">
      <c r="A71" s="14"/>
      <c r="B71" s="14"/>
      <c r="C71" s="14"/>
      <c r="D71" s="14"/>
      <c r="E71" s="14"/>
      <c r="F71" s="14"/>
      <c r="G71" s="14"/>
      <c r="H71" s="14">
        <v>31</v>
      </c>
      <c r="I71" s="14" t="s">
        <v>47</v>
      </c>
      <c r="J71" s="14"/>
      <c r="K71" s="53">
        <f>SUM(K72:K76)</f>
        <v>271034</v>
      </c>
      <c r="L71" s="15">
        <f>SUM(L72:L76)</f>
        <v>1273000</v>
      </c>
      <c r="M71" s="44">
        <f>SUM(M72:M76)</f>
        <v>928581</v>
      </c>
      <c r="N71" s="65">
        <f>M71/K71*100</f>
        <v>342.60683161522172</v>
      </c>
      <c r="O71" s="65">
        <f>M71/L71*100</f>
        <v>72.944304791830319</v>
      </c>
    </row>
    <row r="72" spans="1:15">
      <c r="A72" s="14" t="s">
        <v>8</v>
      </c>
      <c r="B72" s="14"/>
      <c r="C72" s="14" t="s">
        <v>6</v>
      </c>
      <c r="D72" s="14"/>
      <c r="E72" s="14"/>
      <c r="F72" s="14"/>
      <c r="G72" s="14"/>
      <c r="H72" s="14">
        <v>311</v>
      </c>
      <c r="I72" s="14" t="s">
        <v>48</v>
      </c>
      <c r="J72" s="14"/>
      <c r="K72" s="53">
        <v>220617</v>
      </c>
      <c r="L72" s="15">
        <v>515000</v>
      </c>
      <c r="M72" s="16">
        <v>260400</v>
      </c>
      <c r="N72" s="65">
        <f t="shared" ref="N72:N87" si="6">M72/K72*100</f>
        <v>118.03260854784537</v>
      </c>
      <c r="O72" s="65">
        <f t="shared" ref="O72:O89" si="7">M72/L72*100</f>
        <v>50.563106796116507</v>
      </c>
    </row>
    <row r="73" spans="1:15">
      <c r="A73" s="14"/>
      <c r="B73" s="14"/>
      <c r="C73" s="14"/>
      <c r="D73" s="14"/>
      <c r="E73" s="14"/>
      <c r="F73" s="14"/>
      <c r="G73" s="14"/>
      <c r="H73" s="14" t="s">
        <v>49</v>
      </c>
      <c r="I73" s="14" t="s">
        <v>50</v>
      </c>
      <c r="J73" s="14"/>
      <c r="K73" s="53">
        <v>0</v>
      </c>
      <c r="L73" s="15">
        <v>560000</v>
      </c>
      <c r="M73" s="16">
        <v>557465</v>
      </c>
      <c r="N73" s="99">
        <v>0</v>
      </c>
      <c r="O73" s="65">
        <f t="shared" si="7"/>
        <v>99.547321428571436</v>
      </c>
    </row>
    <row r="74" spans="1:15">
      <c r="A74" s="14" t="s">
        <v>8</v>
      </c>
      <c r="B74" s="14"/>
      <c r="C74" s="14"/>
      <c r="D74" s="14"/>
      <c r="E74" s="14"/>
      <c r="F74" s="14"/>
      <c r="G74" s="14"/>
      <c r="H74" s="14">
        <v>312</v>
      </c>
      <c r="I74" s="14" t="s">
        <v>51</v>
      </c>
      <c r="J74" s="14"/>
      <c r="K74" s="53">
        <v>12471</v>
      </c>
      <c r="L74" s="15">
        <v>15000</v>
      </c>
      <c r="M74" s="16">
        <v>6250</v>
      </c>
      <c r="N74" s="65">
        <f t="shared" si="6"/>
        <v>50.116269745810285</v>
      </c>
      <c r="O74" s="65">
        <f t="shared" si="7"/>
        <v>41.666666666666671</v>
      </c>
    </row>
    <row r="75" spans="1:15">
      <c r="A75" s="14" t="s">
        <v>8</v>
      </c>
      <c r="B75" s="14"/>
      <c r="C75" s="14"/>
      <c r="D75" s="14"/>
      <c r="E75" s="14"/>
      <c r="F75" s="14"/>
      <c r="G75" s="14"/>
      <c r="H75" s="14">
        <v>313</v>
      </c>
      <c r="I75" s="14" t="s">
        <v>52</v>
      </c>
      <c r="J75" s="14"/>
      <c r="K75" s="53">
        <v>37946</v>
      </c>
      <c r="L75" s="15">
        <v>83000</v>
      </c>
      <c r="M75" s="16">
        <v>46167</v>
      </c>
      <c r="N75" s="65">
        <f t="shared" si="6"/>
        <v>121.66499762820851</v>
      </c>
      <c r="O75" s="65">
        <f t="shared" si="7"/>
        <v>55.622891566265068</v>
      </c>
    </row>
    <row r="76" spans="1:15">
      <c r="A76" s="14"/>
      <c r="B76" s="14"/>
      <c r="C76" s="14"/>
      <c r="D76" s="14"/>
      <c r="E76" s="14"/>
      <c r="F76" s="14"/>
      <c r="G76" s="14"/>
      <c r="H76" s="14" t="s">
        <v>53</v>
      </c>
      <c r="I76" s="14" t="s">
        <v>54</v>
      </c>
      <c r="J76" s="14"/>
      <c r="K76" s="53">
        <v>0</v>
      </c>
      <c r="L76" s="15">
        <v>100000</v>
      </c>
      <c r="M76" s="16">
        <v>58299</v>
      </c>
      <c r="N76" s="99">
        <v>0</v>
      </c>
      <c r="O76" s="65">
        <f t="shared" si="7"/>
        <v>58.298999999999999</v>
      </c>
    </row>
    <row r="77" spans="1:15">
      <c r="A77" s="14"/>
      <c r="B77" s="14"/>
      <c r="C77" s="14"/>
      <c r="D77" s="14"/>
      <c r="E77" s="14"/>
      <c r="F77" s="14"/>
      <c r="G77" s="14"/>
      <c r="H77" s="14">
        <v>32</v>
      </c>
      <c r="I77" s="14" t="s">
        <v>55</v>
      </c>
      <c r="J77" s="14"/>
      <c r="K77" s="53">
        <f>SUM(K78:K81)</f>
        <v>1024459</v>
      </c>
      <c r="L77" s="15">
        <f>SUM(L78:L81)</f>
        <v>1705000</v>
      </c>
      <c r="M77" s="44">
        <f>SUM(M78:M81)</f>
        <v>1473726</v>
      </c>
      <c r="N77" s="65">
        <f t="shared" si="6"/>
        <v>143.85407322303772</v>
      </c>
      <c r="O77" s="65">
        <f t="shared" si="7"/>
        <v>86.435542521994137</v>
      </c>
    </row>
    <row r="78" spans="1:15">
      <c r="A78" s="14" t="s">
        <v>8</v>
      </c>
      <c r="B78" s="14"/>
      <c r="C78" s="14"/>
      <c r="D78" s="14"/>
      <c r="E78" s="14"/>
      <c r="F78" s="14"/>
      <c r="G78" s="14"/>
      <c r="H78" s="14">
        <v>321</v>
      </c>
      <c r="I78" s="14" t="s">
        <v>56</v>
      </c>
      <c r="J78" s="14"/>
      <c r="K78" s="53">
        <v>9155</v>
      </c>
      <c r="L78" s="15">
        <v>20000</v>
      </c>
      <c r="M78" s="16">
        <v>26382</v>
      </c>
      <c r="N78" s="65">
        <f t="shared" si="6"/>
        <v>288.17039868924087</v>
      </c>
      <c r="O78" s="65">
        <f t="shared" si="7"/>
        <v>131.91</v>
      </c>
    </row>
    <row r="79" spans="1:15">
      <c r="A79" s="14" t="s">
        <v>8</v>
      </c>
      <c r="B79" s="14"/>
      <c r="C79" s="14" t="s">
        <v>13</v>
      </c>
      <c r="D79" s="14"/>
      <c r="E79" s="14"/>
      <c r="F79" s="14"/>
      <c r="G79" s="14"/>
      <c r="H79" s="14">
        <v>322</v>
      </c>
      <c r="I79" s="14" t="s">
        <v>57</v>
      </c>
      <c r="J79" s="14"/>
      <c r="K79" s="53">
        <v>147668</v>
      </c>
      <c r="L79" s="15">
        <v>300000</v>
      </c>
      <c r="M79" s="16">
        <v>170313</v>
      </c>
      <c r="N79" s="65">
        <f t="shared" si="6"/>
        <v>115.33507598125526</v>
      </c>
      <c r="O79" s="65">
        <f t="shared" si="7"/>
        <v>56.771000000000008</v>
      </c>
    </row>
    <row r="80" spans="1:15">
      <c r="A80" s="14" t="s">
        <v>8</v>
      </c>
      <c r="B80" s="14"/>
      <c r="C80" s="14" t="s">
        <v>13</v>
      </c>
      <c r="D80" s="14" t="s">
        <v>10</v>
      </c>
      <c r="E80" s="14"/>
      <c r="F80" s="14"/>
      <c r="G80" s="14"/>
      <c r="H80" s="14">
        <v>323</v>
      </c>
      <c r="I80" s="14" t="s">
        <v>58</v>
      </c>
      <c r="J80" s="14"/>
      <c r="K80" s="53">
        <v>673260</v>
      </c>
      <c r="L80" s="15">
        <v>1185000</v>
      </c>
      <c r="M80" s="16">
        <v>1101649</v>
      </c>
      <c r="N80" s="65">
        <f t="shared" si="6"/>
        <v>163.62905861034369</v>
      </c>
      <c r="O80" s="65">
        <f t="shared" si="7"/>
        <v>92.966160337552736</v>
      </c>
    </row>
    <row r="81" spans="1:15">
      <c r="A81" s="14" t="s">
        <v>8</v>
      </c>
      <c r="B81" s="14"/>
      <c r="C81" s="14" t="s">
        <v>13</v>
      </c>
      <c r="D81" s="14" t="s">
        <v>10</v>
      </c>
      <c r="E81" s="14"/>
      <c r="F81" s="14"/>
      <c r="G81" s="14"/>
      <c r="H81" s="14">
        <v>329</v>
      </c>
      <c r="I81" s="14" t="s">
        <v>59</v>
      </c>
      <c r="J81" s="14"/>
      <c r="K81" s="53">
        <v>194376</v>
      </c>
      <c r="L81" s="15">
        <v>200000</v>
      </c>
      <c r="M81" s="16">
        <v>175382</v>
      </c>
      <c r="N81" s="65">
        <f t="shared" si="6"/>
        <v>90.228217475408485</v>
      </c>
      <c r="O81" s="65">
        <f t="shared" si="7"/>
        <v>87.691000000000003</v>
      </c>
    </row>
    <row r="82" spans="1:15">
      <c r="A82" s="14"/>
      <c r="B82" s="14"/>
      <c r="C82" s="14"/>
      <c r="D82" s="14"/>
      <c r="E82" s="14"/>
      <c r="F82" s="14"/>
      <c r="G82" s="14"/>
      <c r="H82" s="14">
        <v>34</v>
      </c>
      <c r="I82" s="14" t="s">
        <v>60</v>
      </c>
      <c r="J82" s="14"/>
      <c r="K82" s="53">
        <f>SUM(K83)</f>
        <v>2576</v>
      </c>
      <c r="L82" s="15">
        <f>SUM(L83)</f>
        <v>5000</v>
      </c>
      <c r="M82" s="44">
        <f>SUM(M83)</f>
        <v>3138</v>
      </c>
      <c r="N82" s="65">
        <f t="shared" si="6"/>
        <v>121.8167701863354</v>
      </c>
      <c r="O82" s="65">
        <f t="shared" si="7"/>
        <v>62.760000000000005</v>
      </c>
    </row>
    <row r="83" spans="1:15">
      <c r="A83" s="14" t="s">
        <v>8</v>
      </c>
      <c r="B83" s="14"/>
      <c r="C83" s="14"/>
      <c r="D83" s="14"/>
      <c r="E83" s="14"/>
      <c r="F83" s="14"/>
      <c r="G83" s="14"/>
      <c r="H83" s="14">
        <v>343</v>
      </c>
      <c r="I83" s="14" t="s">
        <v>61</v>
      </c>
      <c r="J83" s="14"/>
      <c r="K83" s="53">
        <v>2576</v>
      </c>
      <c r="L83" s="15">
        <v>5000</v>
      </c>
      <c r="M83" s="16">
        <v>3138</v>
      </c>
      <c r="N83" s="65">
        <f t="shared" si="6"/>
        <v>121.8167701863354</v>
      </c>
      <c r="O83" s="65">
        <f t="shared" si="7"/>
        <v>62.760000000000005</v>
      </c>
    </row>
    <row r="84" spans="1:15">
      <c r="A84" s="14"/>
      <c r="B84" s="14"/>
      <c r="C84" s="14"/>
      <c r="D84" s="14"/>
      <c r="E84" s="14"/>
      <c r="F84" s="14"/>
      <c r="G84" s="14"/>
      <c r="H84" s="14">
        <v>37</v>
      </c>
      <c r="I84" s="14" t="s">
        <v>62</v>
      </c>
      <c r="J84" s="14"/>
      <c r="K84" s="53">
        <f>SUM(K85)</f>
        <v>114076</v>
      </c>
      <c r="L84" s="15">
        <f>SUM(L85)</f>
        <v>350000</v>
      </c>
      <c r="M84" s="44">
        <f>SUM(M85)</f>
        <v>79343</v>
      </c>
      <c r="N84" s="65">
        <f t="shared" si="6"/>
        <v>69.55275430414811</v>
      </c>
      <c r="O84" s="65">
        <f t="shared" si="7"/>
        <v>22.669428571428572</v>
      </c>
    </row>
    <row r="85" spans="1:15">
      <c r="A85" s="14" t="s">
        <v>8</v>
      </c>
      <c r="B85" s="14"/>
      <c r="C85" s="14"/>
      <c r="D85" s="14" t="s">
        <v>10</v>
      </c>
      <c r="E85" s="14"/>
      <c r="F85" s="14"/>
      <c r="G85" s="14"/>
      <c r="H85" s="14">
        <v>372</v>
      </c>
      <c r="I85" s="14" t="s">
        <v>63</v>
      </c>
      <c r="J85" s="14"/>
      <c r="K85" s="53">
        <v>114076</v>
      </c>
      <c r="L85" s="15">
        <v>350000</v>
      </c>
      <c r="M85" s="16">
        <v>79343</v>
      </c>
      <c r="N85" s="65">
        <f t="shared" si="6"/>
        <v>69.55275430414811</v>
      </c>
      <c r="O85" s="65">
        <f t="shared" si="7"/>
        <v>22.669428571428572</v>
      </c>
    </row>
    <row r="86" spans="1:15">
      <c r="A86" s="14"/>
      <c r="B86" s="14"/>
      <c r="C86" s="14"/>
      <c r="D86" s="14"/>
      <c r="E86" s="14"/>
      <c r="F86" s="14"/>
      <c r="G86" s="14"/>
      <c r="H86" s="14">
        <v>38</v>
      </c>
      <c r="I86" s="14" t="s">
        <v>64</v>
      </c>
      <c r="J86" s="14"/>
      <c r="K86" s="53">
        <f>SUM(K87:K89)</f>
        <v>204845</v>
      </c>
      <c r="L86" s="15">
        <f>SUM(L87:L89)</f>
        <v>585000</v>
      </c>
      <c r="M86" s="44">
        <f>SUM(M87:M89)</f>
        <v>351675</v>
      </c>
      <c r="N86" s="65">
        <f t="shared" si="6"/>
        <v>171.67858624813883</v>
      </c>
      <c r="O86" s="65">
        <f t="shared" si="7"/>
        <v>60.115384615384613</v>
      </c>
    </row>
    <row r="87" spans="1:15">
      <c r="A87" s="14" t="s">
        <v>8</v>
      </c>
      <c r="B87" s="14"/>
      <c r="C87" s="14"/>
      <c r="D87" s="14" t="s">
        <v>10</v>
      </c>
      <c r="E87" s="14"/>
      <c r="F87" s="14"/>
      <c r="G87" s="14"/>
      <c r="H87" s="14">
        <v>381</v>
      </c>
      <c r="I87" s="14" t="s">
        <v>65</v>
      </c>
      <c r="J87" s="14"/>
      <c r="K87" s="53">
        <v>204845</v>
      </c>
      <c r="L87" s="15">
        <v>345000</v>
      </c>
      <c r="M87" s="16">
        <v>279822</v>
      </c>
      <c r="N87" s="65">
        <f t="shared" si="6"/>
        <v>136.60182088896482</v>
      </c>
      <c r="O87" s="65">
        <f t="shared" si="7"/>
        <v>81.107826086956521</v>
      </c>
    </row>
    <row r="88" spans="1:15" s="58" customFormat="1">
      <c r="A88" s="59"/>
      <c r="B88" s="59"/>
      <c r="C88" s="59"/>
      <c r="D88" s="59"/>
      <c r="E88" s="59"/>
      <c r="F88" s="59"/>
      <c r="G88" s="59"/>
      <c r="H88" s="59" t="s">
        <v>281</v>
      </c>
      <c r="I88" s="207" t="s">
        <v>282</v>
      </c>
      <c r="J88" s="207"/>
      <c r="K88" s="53">
        <v>0</v>
      </c>
      <c r="L88" s="44">
        <v>0</v>
      </c>
      <c r="M88" s="16">
        <v>20071</v>
      </c>
      <c r="N88" s="99">
        <v>0</v>
      </c>
      <c r="O88" s="99">
        <v>0</v>
      </c>
    </row>
    <row r="89" spans="1:15">
      <c r="A89" s="14"/>
      <c r="B89" s="14"/>
      <c r="C89" s="14"/>
      <c r="D89" s="14" t="s">
        <v>10</v>
      </c>
      <c r="E89" s="14"/>
      <c r="F89" s="14" t="s">
        <v>6</v>
      </c>
      <c r="G89" s="14"/>
      <c r="H89" s="14">
        <v>386</v>
      </c>
      <c r="I89" s="14" t="s">
        <v>66</v>
      </c>
      <c r="J89" s="14"/>
      <c r="K89" s="53">
        <v>0</v>
      </c>
      <c r="L89" s="15">
        <v>240000</v>
      </c>
      <c r="M89" s="16">
        <v>51782</v>
      </c>
      <c r="N89" s="99">
        <v>0</v>
      </c>
      <c r="O89" s="65">
        <f t="shared" si="7"/>
        <v>21.575833333333332</v>
      </c>
    </row>
    <row r="90" spans="1:15">
      <c r="A90" s="35"/>
      <c r="B90" s="35"/>
      <c r="C90" s="35"/>
      <c r="D90" s="35"/>
      <c r="E90" s="35"/>
      <c r="F90" s="35"/>
      <c r="G90" s="35"/>
      <c r="H90" s="35">
        <v>4</v>
      </c>
      <c r="I90" s="35" t="s">
        <v>17</v>
      </c>
      <c r="J90" s="35"/>
      <c r="K90" s="36">
        <f>K91+K93</f>
        <v>296104</v>
      </c>
      <c r="L90" s="36">
        <f>L91+L93</f>
        <v>2803000</v>
      </c>
      <c r="M90" s="36">
        <f>M91+M93</f>
        <v>476198</v>
      </c>
      <c r="N90" s="64">
        <f>M90/K90*100</f>
        <v>160.8211979574744</v>
      </c>
      <c r="O90" s="64">
        <f>M90/L90*100</f>
        <v>16.988869068854797</v>
      </c>
    </row>
    <row r="91" spans="1:15">
      <c r="A91" s="20"/>
      <c r="B91" s="20"/>
      <c r="C91" s="20"/>
      <c r="D91" s="20"/>
      <c r="E91" s="20"/>
      <c r="F91" s="20"/>
      <c r="G91" s="20"/>
      <c r="H91" s="37" t="s">
        <v>67</v>
      </c>
      <c r="I91" s="20" t="s">
        <v>68</v>
      </c>
      <c r="J91" s="20"/>
      <c r="K91" s="38">
        <v>149500</v>
      </c>
      <c r="L91" s="38">
        <v>190000</v>
      </c>
      <c r="M91" s="52">
        <f>M92</f>
        <v>93375</v>
      </c>
      <c r="N91" s="65">
        <f>M91/K91*100</f>
        <v>62.458193979933107</v>
      </c>
      <c r="O91" s="65">
        <f>M91/L91*100</f>
        <v>49.14473684210526</v>
      </c>
    </row>
    <row r="92" spans="1:15">
      <c r="A92" s="20" t="s">
        <v>8</v>
      </c>
      <c r="B92" s="20"/>
      <c r="C92" s="20" t="s">
        <v>13</v>
      </c>
      <c r="D92" s="20" t="s">
        <v>10</v>
      </c>
      <c r="E92" s="20"/>
      <c r="F92" s="20"/>
      <c r="G92" s="20"/>
      <c r="H92" s="37" t="s">
        <v>69</v>
      </c>
      <c r="I92" s="20" t="s">
        <v>70</v>
      </c>
      <c r="J92" s="20"/>
      <c r="K92" s="38">
        <v>149500</v>
      </c>
      <c r="L92" s="38">
        <v>190000</v>
      </c>
      <c r="M92" s="46">
        <v>93375</v>
      </c>
      <c r="N92" s="65">
        <f t="shared" ref="N92:N95" si="8">M92/K92*100</f>
        <v>62.458193979933107</v>
      </c>
      <c r="O92" s="65">
        <f t="shared" ref="O92:O95" si="9">M92/L92*100</f>
        <v>49.14473684210526</v>
      </c>
    </row>
    <row r="93" spans="1:15">
      <c r="A93" s="14"/>
      <c r="B93" s="14"/>
      <c r="C93" s="14"/>
      <c r="D93" s="14"/>
      <c r="E93" s="14"/>
      <c r="F93" s="14"/>
      <c r="G93" s="14"/>
      <c r="H93" s="14">
        <v>42</v>
      </c>
      <c r="I93" s="14" t="s">
        <v>71</v>
      </c>
      <c r="J93" s="14"/>
      <c r="K93" s="44">
        <f>SUM(K94:K95)</f>
        <v>146604</v>
      </c>
      <c r="L93" s="15">
        <f>SUM(L94:L95)</f>
        <v>2613000</v>
      </c>
      <c r="M93" s="46">
        <f>M94+M95+M96</f>
        <v>382823</v>
      </c>
      <c r="N93" s="65">
        <f t="shared" si="8"/>
        <v>261.12725437232274</v>
      </c>
      <c r="O93" s="65">
        <f t="shared" si="9"/>
        <v>14.650707998469192</v>
      </c>
    </row>
    <row r="94" spans="1:15">
      <c r="A94" s="14"/>
      <c r="B94" s="14"/>
      <c r="C94" s="14" t="s">
        <v>13</v>
      </c>
      <c r="D94" s="14" t="s">
        <v>10</v>
      </c>
      <c r="E94" s="14"/>
      <c r="F94" s="14"/>
      <c r="G94" s="14"/>
      <c r="H94" s="14">
        <v>421</v>
      </c>
      <c r="I94" s="14" t="s">
        <v>72</v>
      </c>
      <c r="J94" s="14"/>
      <c r="K94" s="44">
        <v>97944</v>
      </c>
      <c r="L94" s="15">
        <v>2593000</v>
      </c>
      <c r="M94" s="46">
        <v>220100</v>
      </c>
      <c r="N94" s="65">
        <f t="shared" si="8"/>
        <v>224.72024830515397</v>
      </c>
      <c r="O94" s="65">
        <f t="shared" si="9"/>
        <v>8.4882375626687239</v>
      </c>
    </row>
    <row r="95" spans="1:15">
      <c r="A95" s="14"/>
      <c r="B95" s="14"/>
      <c r="C95" s="14"/>
      <c r="D95" s="14"/>
      <c r="E95" s="14"/>
      <c r="F95" s="14"/>
      <c r="G95" s="14"/>
      <c r="H95" s="14" t="s">
        <v>73</v>
      </c>
      <c r="I95" s="14" t="s">
        <v>74</v>
      </c>
      <c r="J95" s="14"/>
      <c r="K95" s="44">
        <v>48660</v>
      </c>
      <c r="L95" s="15">
        <v>20000</v>
      </c>
      <c r="M95" s="46">
        <v>26473</v>
      </c>
      <c r="N95" s="65">
        <f t="shared" si="8"/>
        <v>54.404027949034116</v>
      </c>
      <c r="O95" s="65">
        <f t="shared" si="9"/>
        <v>132.36500000000001</v>
      </c>
    </row>
    <row r="96" spans="1:15">
      <c r="A96" s="14"/>
      <c r="B96" s="14"/>
      <c r="C96" s="14"/>
      <c r="D96" s="14"/>
      <c r="E96" s="14"/>
      <c r="F96" s="14"/>
      <c r="G96" s="14"/>
      <c r="H96" s="59" t="s">
        <v>279</v>
      </c>
      <c r="I96" s="207" t="s">
        <v>280</v>
      </c>
      <c r="J96" s="207"/>
      <c r="K96" s="80">
        <v>0</v>
      </c>
      <c r="L96" s="80">
        <v>0</v>
      </c>
      <c r="M96" s="54">
        <v>136250</v>
      </c>
      <c r="N96" s="99">
        <v>0</v>
      </c>
      <c r="O96" s="99">
        <v>0</v>
      </c>
    </row>
    <row r="97" spans="1:15">
      <c r="A97" s="10"/>
      <c r="B97" s="10"/>
      <c r="C97" s="10"/>
      <c r="D97" s="10"/>
      <c r="E97" s="10"/>
      <c r="F97" s="10"/>
      <c r="G97" s="10"/>
      <c r="H97" s="10" t="s">
        <v>19</v>
      </c>
      <c r="I97" s="10"/>
      <c r="J97" s="10"/>
      <c r="K97" s="76"/>
      <c r="L97" s="10"/>
      <c r="M97" s="12"/>
      <c r="N97" s="57"/>
      <c r="O97" s="57"/>
    </row>
    <row r="98" spans="1:15">
      <c r="A98" s="32"/>
      <c r="B98" s="32"/>
      <c r="C98" s="32"/>
      <c r="D98" s="32"/>
      <c r="E98" s="32"/>
      <c r="F98" s="32"/>
      <c r="G98" s="32"/>
      <c r="H98" s="32">
        <v>8</v>
      </c>
      <c r="I98" s="32" t="s">
        <v>20</v>
      </c>
      <c r="J98" s="32"/>
      <c r="K98" s="95">
        <v>0</v>
      </c>
      <c r="L98" s="33">
        <v>0</v>
      </c>
      <c r="M98" s="33">
        <v>0</v>
      </c>
      <c r="N98" s="103">
        <v>0</v>
      </c>
      <c r="O98" s="103">
        <v>0</v>
      </c>
    </row>
    <row r="99" spans="1:15">
      <c r="A99" s="14"/>
      <c r="B99" s="14"/>
      <c r="C99" s="14"/>
      <c r="D99" s="14"/>
      <c r="E99" s="14"/>
      <c r="F99" s="14"/>
      <c r="G99" s="14"/>
      <c r="H99" s="17" t="s">
        <v>75</v>
      </c>
      <c r="I99" s="14" t="s">
        <v>76</v>
      </c>
      <c r="J99" s="14"/>
      <c r="K99" s="80">
        <v>0</v>
      </c>
      <c r="L99" s="15">
        <v>0</v>
      </c>
      <c r="M99" s="15">
        <v>0</v>
      </c>
      <c r="N99" s="99">
        <v>0</v>
      </c>
      <c r="O99" s="99">
        <v>0</v>
      </c>
    </row>
    <row r="100" spans="1:15">
      <c r="A100" s="14"/>
      <c r="B100" s="14"/>
      <c r="C100" s="14"/>
      <c r="D100" s="14"/>
      <c r="E100" s="14"/>
      <c r="F100" s="14"/>
      <c r="G100" s="14"/>
      <c r="H100" s="17" t="s">
        <v>77</v>
      </c>
      <c r="I100" s="14" t="s">
        <v>78</v>
      </c>
      <c r="J100" s="14"/>
      <c r="K100" s="80">
        <v>0</v>
      </c>
      <c r="L100" s="15">
        <v>0</v>
      </c>
      <c r="M100" s="15">
        <v>0</v>
      </c>
      <c r="N100" s="99">
        <v>0</v>
      </c>
      <c r="O100" s="99">
        <v>0</v>
      </c>
    </row>
    <row r="101" spans="1:15">
      <c r="A101" s="32"/>
      <c r="B101" s="32"/>
      <c r="C101" s="32"/>
      <c r="D101" s="32"/>
      <c r="E101" s="32"/>
      <c r="F101" s="32"/>
      <c r="G101" s="32"/>
      <c r="H101" s="32">
        <v>5</v>
      </c>
      <c r="I101" s="32" t="s">
        <v>21</v>
      </c>
      <c r="J101" s="32"/>
      <c r="K101" s="95">
        <v>0</v>
      </c>
      <c r="L101" s="33">
        <v>0</v>
      </c>
      <c r="M101" s="33">
        <v>0</v>
      </c>
      <c r="N101" s="100">
        <v>0</v>
      </c>
      <c r="O101" s="100">
        <v>0</v>
      </c>
    </row>
    <row r="102" spans="1:15">
      <c r="A102" s="14"/>
      <c r="B102" s="14"/>
      <c r="C102" s="14"/>
      <c r="D102" s="14"/>
      <c r="E102" s="14"/>
      <c r="F102" s="14"/>
      <c r="G102" s="14"/>
      <c r="H102" s="17" t="s">
        <v>79</v>
      </c>
      <c r="I102" s="14" t="s">
        <v>80</v>
      </c>
      <c r="J102" s="14"/>
      <c r="K102" s="80">
        <v>0</v>
      </c>
      <c r="L102" s="15">
        <v>0</v>
      </c>
      <c r="M102" s="15">
        <v>0</v>
      </c>
      <c r="N102" s="99">
        <v>0</v>
      </c>
      <c r="O102" s="99">
        <v>0</v>
      </c>
    </row>
    <row r="103" spans="1:15">
      <c r="A103" s="14"/>
      <c r="B103" s="14"/>
      <c r="C103" s="14"/>
      <c r="D103" s="14"/>
      <c r="E103" s="14"/>
      <c r="F103" s="14"/>
      <c r="G103" s="14"/>
      <c r="H103" s="17" t="s">
        <v>81</v>
      </c>
      <c r="I103" s="14" t="s">
        <v>82</v>
      </c>
      <c r="J103" s="14"/>
      <c r="K103" s="80">
        <v>0</v>
      </c>
      <c r="L103" s="15">
        <v>0</v>
      </c>
      <c r="M103" s="15">
        <v>0</v>
      </c>
      <c r="N103" s="99">
        <v>0</v>
      </c>
      <c r="O103" s="99">
        <v>0</v>
      </c>
    </row>
    <row r="104" spans="1:1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75"/>
      <c r="L104" s="14"/>
      <c r="M104" s="1"/>
    </row>
    <row r="105" spans="1:15">
      <c r="A105" s="10"/>
      <c r="B105" s="10"/>
      <c r="C105" s="10"/>
      <c r="D105" s="10"/>
      <c r="E105" s="10"/>
      <c r="F105" s="10"/>
      <c r="G105" s="10"/>
      <c r="H105" s="10" t="s">
        <v>83</v>
      </c>
      <c r="I105" s="10"/>
      <c r="J105" s="10"/>
      <c r="K105" s="76"/>
      <c r="L105" s="10"/>
      <c r="M105" s="12"/>
      <c r="N105" s="13"/>
      <c r="O105" s="13"/>
    </row>
    <row r="106" spans="1:15">
      <c r="A106" s="32"/>
      <c r="B106" s="32"/>
      <c r="C106" s="32"/>
      <c r="D106" s="32"/>
      <c r="E106" s="32"/>
      <c r="F106" s="32"/>
      <c r="G106" s="32"/>
      <c r="H106" s="32">
        <v>9</v>
      </c>
      <c r="I106" s="32" t="s">
        <v>24</v>
      </c>
      <c r="J106" s="32"/>
      <c r="K106" s="95">
        <v>0</v>
      </c>
      <c r="L106" s="39">
        <v>0</v>
      </c>
      <c r="M106" s="96">
        <v>0</v>
      </c>
      <c r="N106" s="104"/>
      <c r="O106" s="104"/>
    </row>
    <row r="107" spans="1:15">
      <c r="A107" s="14"/>
      <c r="B107" s="14"/>
      <c r="C107" s="14"/>
      <c r="D107" s="14"/>
      <c r="E107" s="14"/>
      <c r="F107" s="14"/>
      <c r="G107" s="14"/>
      <c r="H107" s="14">
        <v>92</v>
      </c>
      <c r="I107" s="14" t="s">
        <v>84</v>
      </c>
      <c r="J107" s="14"/>
      <c r="K107" s="80">
        <v>0</v>
      </c>
      <c r="L107" s="34">
        <v>0</v>
      </c>
      <c r="M107" s="63">
        <v>0</v>
      </c>
      <c r="N107" s="63"/>
      <c r="O107" s="63"/>
    </row>
    <row r="108" spans="1:15">
      <c r="A108" s="14"/>
      <c r="B108" s="14"/>
      <c r="C108" s="14"/>
      <c r="D108" s="14"/>
      <c r="E108" s="14"/>
      <c r="F108" s="14"/>
      <c r="G108" s="14"/>
      <c r="H108" s="14">
        <v>922</v>
      </c>
      <c r="I108" s="14" t="s">
        <v>85</v>
      </c>
      <c r="J108" s="14"/>
      <c r="K108" s="80">
        <v>0</v>
      </c>
      <c r="L108" s="34">
        <v>0</v>
      </c>
      <c r="M108" s="63">
        <v>0</v>
      </c>
      <c r="N108" s="63"/>
      <c r="O108" s="63"/>
    </row>
    <row r="109" spans="1:1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59"/>
      <c r="L109" s="34"/>
      <c r="M109" s="1"/>
    </row>
    <row r="110" spans="1:15">
      <c r="A110" s="203" t="s">
        <v>341</v>
      </c>
      <c r="B110" s="203"/>
      <c r="C110" s="203"/>
      <c r="D110" s="203"/>
      <c r="E110" s="203"/>
      <c r="F110" s="203"/>
      <c r="G110" s="203"/>
      <c r="H110" s="203"/>
      <c r="I110" s="203"/>
      <c r="J110" s="203"/>
      <c r="K110" s="203"/>
      <c r="L110" s="203"/>
      <c r="M110" s="203"/>
      <c r="N110" s="203"/>
      <c r="O110" s="203"/>
    </row>
    <row r="111" spans="1:15">
      <c r="A111" s="204" t="s">
        <v>86</v>
      </c>
      <c r="B111" s="204"/>
      <c r="C111" s="204"/>
      <c r="D111" s="204"/>
      <c r="E111" s="204"/>
      <c r="F111" s="204"/>
      <c r="G111" s="204"/>
      <c r="H111" s="204"/>
      <c r="I111" s="204"/>
      <c r="J111" s="204"/>
      <c r="K111" s="204"/>
      <c r="L111" s="204"/>
      <c r="M111" s="204"/>
      <c r="N111" s="204"/>
      <c r="O111" s="204"/>
    </row>
    <row r="112" spans="1:1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59"/>
      <c r="L112" s="34"/>
      <c r="M112" s="1"/>
    </row>
    <row r="113" spans="1:13">
      <c r="A113" s="1"/>
      <c r="B113" s="1"/>
      <c r="C113" s="1"/>
      <c r="D113" s="1"/>
      <c r="E113" s="1"/>
      <c r="F113" s="1"/>
      <c r="G113" s="1"/>
      <c r="H113" s="14"/>
      <c r="I113" s="14"/>
      <c r="J113" s="14"/>
      <c r="K113" s="59"/>
      <c r="L113" s="14"/>
      <c r="M113" s="1"/>
    </row>
    <row r="114" spans="1:13">
      <c r="A114" s="1"/>
      <c r="B114" s="1"/>
      <c r="C114" s="1"/>
      <c r="D114" s="1"/>
      <c r="E114" s="1"/>
      <c r="F114" s="1"/>
      <c r="G114" s="1"/>
      <c r="H114" s="14"/>
      <c r="I114" s="31" t="s">
        <v>5</v>
      </c>
      <c r="J114" s="31"/>
      <c r="K114" s="31"/>
      <c r="L114" s="14"/>
      <c r="M114" s="1"/>
    </row>
    <row r="115" spans="1:13">
      <c r="A115" s="1"/>
      <c r="B115" s="1"/>
      <c r="C115" s="1"/>
      <c r="D115" s="1"/>
      <c r="E115" s="1"/>
      <c r="F115" s="1"/>
      <c r="G115" s="1"/>
      <c r="H115" s="14">
        <v>1</v>
      </c>
      <c r="I115" s="14" t="s">
        <v>87</v>
      </c>
      <c r="J115" s="14"/>
      <c r="K115" s="59"/>
      <c r="L115" s="14"/>
      <c r="M115" s="1"/>
    </row>
    <row r="116" spans="1:13">
      <c r="A116" s="1"/>
      <c r="B116" s="1"/>
      <c r="C116" s="1"/>
      <c r="D116" s="1"/>
      <c r="E116" s="1"/>
      <c r="F116" s="1"/>
      <c r="G116" s="1"/>
      <c r="H116" s="14">
        <v>2</v>
      </c>
      <c r="I116" s="14" t="s">
        <v>88</v>
      </c>
      <c r="J116" s="14"/>
      <c r="K116" s="59"/>
      <c r="L116" s="14"/>
      <c r="M116" s="1"/>
    </row>
    <row r="117" spans="1:13">
      <c r="A117" s="1"/>
      <c r="B117" s="1"/>
      <c r="C117" s="1"/>
      <c r="D117" s="1"/>
      <c r="E117" s="1"/>
      <c r="F117" s="1"/>
      <c r="G117" s="1"/>
      <c r="H117" s="14">
        <v>3</v>
      </c>
      <c r="I117" s="14" t="s">
        <v>89</v>
      </c>
      <c r="J117" s="14"/>
      <c r="K117" s="59"/>
      <c r="L117" s="14"/>
      <c r="M117" s="1"/>
    </row>
    <row r="118" spans="1:13">
      <c r="A118" s="1"/>
      <c r="B118" s="1"/>
      <c r="C118" s="1"/>
      <c r="D118" s="1"/>
      <c r="E118" s="1"/>
      <c r="F118" s="1"/>
      <c r="G118" s="1"/>
      <c r="H118" s="14">
        <v>4</v>
      </c>
      <c r="I118" s="14" t="s">
        <v>90</v>
      </c>
      <c r="J118" s="14"/>
      <c r="K118" s="59"/>
      <c r="L118" s="14"/>
      <c r="M118" s="1"/>
    </row>
    <row r="119" spans="1:13">
      <c r="A119" s="1"/>
      <c r="B119" s="1"/>
      <c r="C119" s="1"/>
      <c r="D119" s="1"/>
      <c r="E119" s="1"/>
      <c r="F119" s="1"/>
      <c r="G119" s="1"/>
      <c r="H119" s="14">
        <v>5</v>
      </c>
      <c r="I119" s="14" t="s">
        <v>91</v>
      </c>
      <c r="J119" s="14"/>
      <c r="K119" s="59"/>
      <c r="L119" s="14"/>
      <c r="M119" s="1"/>
    </row>
    <row r="120" spans="1:13">
      <c r="A120" s="1"/>
      <c r="B120" s="1"/>
      <c r="C120" s="1"/>
      <c r="D120" s="1"/>
      <c r="E120" s="1"/>
      <c r="F120" s="1"/>
      <c r="G120" s="1"/>
      <c r="H120" s="14">
        <v>6</v>
      </c>
      <c r="I120" s="14" t="s">
        <v>92</v>
      </c>
      <c r="J120" s="14"/>
      <c r="K120" s="59"/>
      <c r="L120" s="14"/>
      <c r="M120" s="1"/>
    </row>
    <row r="121" spans="1:13">
      <c r="A121" s="1"/>
      <c r="B121" s="1"/>
      <c r="C121" s="1"/>
      <c r="D121" s="1"/>
      <c r="E121" s="1"/>
      <c r="F121" s="1"/>
      <c r="G121" s="1"/>
      <c r="H121" s="14">
        <v>7</v>
      </c>
      <c r="I121" s="14" t="s">
        <v>93</v>
      </c>
      <c r="J121" s="14"/>
      <c r="K121" s="59"/>
      <c r="L121" s="14"/>
      <c r="M121" s="1"/>
    </row>
    <row r="122" spans="1:13">
      <c r="A122" s="1"/>
      <c r="B122" s="1"/>
      <c r="C122" s="1"/>
      <c r="D122" s="1"/>
      <c r="E122" s="1"/>
      <c r="F122" s="1"/>
      <c r="G122" s="1"/>
      <c r="H122" s="14"/>
      <c r="I122" s="14"/>
      <c r="J122" s="14"/>
      <c r="K122" s="59"/>
      <c r="L122" s="1"/>
      <c r="M122" s="1"/>
    </row>
  </sheetData>
  <mergeCells count="22">
    <mergeCell ref="A3:J3"/>
    <mergeCell ref="A18:M18"/>
    <mergeCell ref="A5:O5"/>
    <mergeCell ref="J7:L7"/>
    <mergeCell ref="A4:O4"/>
    <mergeCell ref="A10:M10"/>
    <mergeCell ref="A12:M12"/>
    <mergeCell ref="A13:M13"/>
    <mergeCell ref="A14:M14"/>
    <mergeCell ref="A11:M11"/>
    <mergeCell ref="A15:M15"/>
    <mergeCell ref="A9:J9"/>
    <mergeCell ref="A42:O42"/>
    <mergeCell ref="A110:O110"/>
    <mergeCell ref="A111:O111"/>
    <mergeCell ref="A41:O41"/>
    <mergeCell ref="A17:O17"/>
    <mergeCell ref="I96:J96"/>
    <mergeCell ref="I88:J88"/>
    <mergeCell ref="I61:J61"/>
    <mergeCell ref="I63:J63"/>
    <mergeCell ref="I64:J6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69"/>
  <sheetViews>
    <sheetView topLeftCell="A185" workbookViewId="0">
      <selection activeCell="A6" sqref="A6"/>
    </sheetView>
  </sheetViews>
  <sheetFormatPr defaultRowHeight="15"/>
  <cols>
    <col min="1" max="1" width="9.5703125" customWidth="1"/>
    <col min="2" max="2" width="2.42578125" customWidth="1"/>
    <col min="3" max="3" width="2.28515625" customWidth="1"/>
    <col min="4" max="5" width="2.7109375" customWidth="1"/>
    <col min="6" max="6" width="2.42578125" customWidth="1"/>
    <col min="7" max="7" width="2.7109375" customWidth="1"/>
    <col min="8" max="8" width="2.42578125" customWidth="1"/>
    <col min="9" max="9" width="4.85546875" customWidth="1"/>
    <col min="10" max="10" width="8.7109375" customWidth="1"/>
    <col min="12" max="12" width="34" customWidth="1"/>
    <col min="13" max="13" width="10.85546875" style="58" customWidth="1"/>
    <col min="14" max="14" width="10.85546875" customWidth="1"/>
    <col min="15" max="15" width="10.7109375" customWidth="1"/>
    <col min="16" max="16" width="7.7109375" customWidth="1"/>
    <col min="17" max="17" width="6.5703125" customWidth="1"/>
    <col min="22" max="22" width="15.85546875" bestFit="1" customWidth="1"/>
    <col min="23" max="23" width="17.140625" customWidth="1"/>
  </cols>
  <sheetData>
    <row r="1" spans="1:27" ht="15.75">
      <c r="A1" s="212" t="s">
        <v>456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</row>
    <row r="2" spans="1:27" ht="15.75">
      <c r="A2" s="47"/>
      <c r="B2" s="47"/>
      <c r="C2" s="42"/>
      <c r="D2" s="42"/>
      <c r="E2" s="42"/>
      <c r="F2" s="42"/>
      <c r="G2" s="42"/>
      <c r="H2" s="42"/>
      <c r="I2" s="42"/>
      <c r="J2" s="42"/>
      <c r="K2" s="42"/>
      <c r="L2" s="48"/>
      <c r="M2" s="48"/>
      <c r="N2" s="41"/>
      <c r="O2" s="41"/>
      <c r="P2" s="40"/>
      <c r="Q2" s="40"/>
    </row>
    <row r="3" spans="1:27">
      <c r="A3" s="203" t="s">
        <v>455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</row>
    <row r="4" spans="1:27">
      <c r="A4" s="41" t="s">
        <v>461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68"/>
      <c r="Q4" s="68"/>
      <c r="R4" s="68"/>
    </row>
    <row r="5" spans="1:27">
      <c r="A5" s="162" t="s">
        <v>462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78"/>
      <c r="O5" s="178"/>
      <c r="P5" s="68"/>
      <c r="Q5" s="68"/>
      <c r="R5" s="68"/>
    </row>
    <row r="6" spans="1:27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59"/>
      <c r="N6" s="41"/>
      <c r="O6" s="41"/>
      <c r="P6" s="40"/>
      <c r="Q6" s="40"/>
    </row>
    <row r="7" spans="1:27">
      <c r="A7" s="106" t="s">
        <v>94</v>
      </c>
      <c r="B7" s="107"/>
      <c r="C7" s="107" t="s">
        <v>95</v>
      </c>
      <c r="D7" s="107"/>
      <c r="E7" s="107"/>
      <c r="F7" s="107"/>
      <c r="G7" s="107"/>
      <c r="H7" s="107"/>
      <c r="I7" s="107" t="s">
        <v>96</v>
      </c>
      <c r="J7" s="107"/>
      <c r="K7" s="107"/>
      <c r="L7" s="107"/>
      <c r="M7" s="108" t="s">
        <v>267</v>
      </c>
      <c r="N7" s="108" t="s">
        <v>2</v>
      </c>
      <c r="O7" s="108" t="s">
        <v>267</v>
      </c>
      <c r="P7" s="143" t="s">
        <v>3</v>
      </c>
      <c r="Q7" s="109" t="s">
        <v>3</v>
      </c>
    </row>
    <row r="8" spans="1:27">
      <c r="A8" s="110" t="s">
        <v>97</v>
      </c>
      <c r="B8" s="82"/>
      <c r="C8" s="82" t="s">
        <v>98</v>
      </c>
      <c r="D8" s="82"/>
      <c r="E8" s="82"/>
      <c r="F8" s="82"/>
      <c r="G8" s="82"/>
      <c r="H8" s="82"/>
      <c r="I8" s="82" t="s">
        <v>99</v>
      </c>
      <c r="J8" s="82"/>
      <c r="K8" s="82"/>
      <c r="L8" s="82"/>
      <c r="M8" s="83" t="s">
        <v>268</v>
      </c>
      <c r="N8" s="83" t="s">
        <v>4</v>
      </c>
      <c r="O8" s="83" t="s">
        <v>268</v>
      </c>
      <c r="P8" s="140" t="s">
        <v>288</v>
      </c>
      <c r="Q8" s="111" t="s">
        <v>289</v>
      </c>
      <c r="S8" s="63"/>
      <c r="T8" s="63"/>
      <c r="U8" s="63"/>
      <c r="V8" s="63"/>
      <c r="W8" s="63"/>
      <c r="X8" s="63"/>
      <c r="Y8" s="63"/>
      <c r="Z8" s="63"/>
      <c r="AA8" s="63"/>
    </row>
    <row r="9" spans="1:27">
      <c r="A9" s="110" t="s">
        <v>100</v>
      </c>
      <c r="B9" s="82"/>
      <c r="C9" s="82"/>
      <c r="D9" s="82"/>
      <c r="E9" s="82"/>
      <c r="F9" s="82"/>
      <c r="G9" s="82"/>
      <c r="H9" s="82"/>
      <c r="I9" s="82" t="s">
        <v>101</v>
      </c>
      <c r="J9" s="82"/>
      <c r="K9" s="82" t="s">
        <v>102</v>
      </c>
      <c r="L9" s="82"/>
      <c r="M9" s="83" t="s">
        <v>266</v>
      </c>
      <c r="N9" s="84"/>
      <c r="O9" s="85" t="s">
        <v>269</v>
      </c>
      <c r="P9" s="86"/>
      <c r="Q9" s="112"/>
      <c r="S9" s="63"/>
      <c r="T9" s="63"/>
      <c r="U9" s="63"/>
      <c r="V9" s="63"/>
      <c r="W9" s="63"/>
      <c r="X9" s="63"/>
      <c r="Y9" s="63"/>
      <c r="Z9" s="63"/>
      <c r="AA9" s="63"/>
    </row>
    <row r="10" spans="1:27">
      <c r="A10" s="113" t="s">
        <v>103</v>
      </c>
      <c r="B10" s="114"/>
      <c r="C10" s="114"/>
      <c r="D10" s="114"/>
      <c r="E10" s="114"/>
      <c r="F10" s="114"/>
      <c r="G10" s="114"/>
      <c r="H10" s="114"/>
      <c r="I10" s="114" t="s">
        <v>104</v>
      </c>
      <c r="J10" s="114" t="s">
        <v>105</v>
      </c>
      <c r="K10" s="114" t="s">
        <v>106</v>
      </c>
      <c r="L10" s="114"/>
      <c r="M10" s="115" t="s">
        <v>285</v>
      </c>
      <c r="N10" s="116" t="s">
        <v>286</v>
      </c>
      <c r="O10" s="116" t="s">
        <v>287</v>
      </c>
      <c r="P10" s="144"/>
      <c r="Q10" s="117"/>
      <c r="S10" s="63"/>
      <c r="T10" s="63"/>
      <c r="U10" s="63"/>
      <c r="V10" s="63"/>
      <c r="W10" s="63"/>
      <c r="X10" s="63"/>
      <c r="Y10" s="63"/>
      <c r="Z10" s="63"/>
      <c r="AA10" s="63"/>
    </row>
    <row r="11" spans="1:27">
      <c r="A11" s="130"/>
      <c r="B11" s="121">
        <v>1</v>
      </c>
      <c r="C11" s="121">
        <v>2</v>
      </c>
      <c r="D11" s="121">
        <v>3</v>
      </c>
      <c r="E11" s="121">
        <v>4</v>
      </c>
      <c r="F11" s="121">
        <v>5</v>
      </c>
      <c r="G11" s="121">
        <v>6</v>
      </c>
      <c r="H11" s="121">
        <v>7</v>
      </c>
      <c r="I11" s="121"/>
      <c r="J11" s="121" t="s">
        <v>107</v>
      </c>
      <c r="K11" s="121"/>
      <c r="L11" s="121"/>
      <c r="M11" s="122">
        <f>M12+M43</f>
        <v>1913094</v>
      </c>
      <c r="N11" s="123">
        <f>N12+N43</f>
        <v>6721000</v>
      </c>
      <c r="O11" s="123">
        <f t="shared" ref="O11" si="0">O12+O43</f>
        <v>3312661</v>
      </c>
      <c r="P11" s="141">
        <f>O11/M11*100</f>
        <v>173.1572520743884</v>
      </c>
      <c r="Q11" s="120">
        <f>O11/N11*100</f>
        <v>49.288216039279867</v>
      </c>
      <c r="S11" s="63"/>
      <c r="T11" s="63"/>
      <c r="U11" s="63"/>
      <c r="V11" s="63"/>
      <c r="W11" s="63"/>
      <c r="X11" s="63"/>
      <c r="Y11" s="63"/>
      <c r="Z11" s="63"/>
      <c r="AA11" s="63"/>
    </row>
    <row r="12" spans="1:27">
      <c r="A12" s="131"/>
      <c r="B12" s="124"/>
      <c r="C12" s="124"/>
      <c r="D12" s="124"/>
      <c r="E12" s="124"/>
      <c r="F12" s="124"/>
      <c r="G12" s="124"/>
      <c r="H12" s="124"/>
      <c r="I12" s="124"/>
      <c r="J12" s="124" t="s">
        <v>108</v>
      </c>
      <c r="K12" s="124"/>
      <c r="L12" s="124"/>
      <c r="M12" s="125">
        <f>SUM(M13)</f>
        <v>226340</v>
      </c>
      <c r="N12" s="126">
        <f>SUM(N13)</f>
        <v>298000</v>
      </c>
      <c r="O12" s="126">
        <f t="shared" ref="O12" si="1">SUM(O13)</f>
        <v>252964</v>
      </c>
      <c r="P12" s="142">
        <f t="shared" ref="P12:P71" si="2">O12/M12*100</f>
        <v>111.76283467350004</v>
      </c>
      <c r="Q12" s="127">
        <f t="shared" ref="Q12:Q75" si="3">O12/N12*100</f>
        <v>84.887248322147641</v>
      </c>
      <c r="S12" s="63"/>
      <c r="T12" s="63"/>
      <c r="U12" s="63"/>
      <c r="V12" s="63"/>
      <c r="W12" s="63"/>
      <c r="X12" s="63"/>
      <c r="Y12" s="63"/>
      <c r="Z12" s="63"/>
      <c r="AA12" s="63"/>
    </row>
    <row r="13" spans="1:27">
      <c r="A13" s="131"/>
      <c r="B13" s="124"/>
      <c r="C13" s="124"/>
      <c r="D13" s="124"/>
      <c r="E13" s="124"/>
      <c r="F13" s="124"/>
      <c r="G13" s="124"/>
      <c r="H13" s="124"/>
      <c r="I13" s="124"/>
      <c r="J13" s="124" t="s">
        <v>109</v>
      </c>
      <c r="K13" s="124"/>
      <c r="L13" s="124"/>
      <c r="M13" s="125">
        <f>SUM(M14)</f>
        <v>226340</v>
      </c>
      <c r="N13" s="126">
        <f>SUM(N14)</f>
        <v>298000</v>
      </c>
      <c r="O13" s="126">
        <f t="shared" ref="O13" si="4">SUM(O14)</f>
        <v>252964</v>
      </c>
      <c r="P13" s="142">
        <f t="shared" si="2"/>
        <v>111.76283467350004</v>
      </c>
      <c r="Q13" s="127">
        <f t="shared" si="3"/>
        <v>84.887248322147641</v>
      </c>
      <c r="S13" s="63"/>
      <c r="T13" s="63"/>
      <c r="U13" s="63"/>
      <c r="V13" s="63"/>
      <c r="W13" s="63"/>
      <c r="X13" s="63"/>
      <c r="Y13" s="63"/>
      <c r="Z13" s="63"/>
      <c r="AA13" s="63"/>
    </row>
    <row r="14" spans="1:27">
      <c r="A14" s="131"/>
      <c r="B14" s="124"/>
      <c r="C14" s="124"/>
      <c r="D14" s="124"/>
      <c r="E14" s="124"/>
      <c r="F14" s="124"/>
      <c r="G14" s="124"/>
      <c r="H14" s="124"/>
      <c r="I14" s="124" t="s">
        <v>110</v>
      </c>
      <c r="J14" s="124" t="s">
        <v>111</v>
      </c>
      <c r="K14" s="124"/>
      <c r="L14" s="124"/>
      <c r="M14" s="125">
        <f>M16+M26+M31+M38</f>
        <v>226340</v>
      </c>
      <c r="N14" s="125">
        <f t="shared" ref="N14:O14" si="5">N16+N26+N31+N38</f>
        <v>298000</v>
      </c>
      <c r="O14" s="125">
        <f t="shared" si="5"/>
        <v>252964</v>
      </c>
      <c r="P14" s="142">
        <f t="shared" si="2"/>
        <v>111.76283467350004</v>
      </c>
      <c r="Q14" s="127">
        <f t="shared" si="3"/>
        <v>84.887248322147641</v>
      </c>
      <c r="S14" s="63"/>
      <c r="T14" s="63"/>
      <c r="U14" s="63"/>
      <c r="V14" s="63"/>
      <c r="W14" s="63"/>
      <c r="X14" s="63"/>
      <c r="Y14" s="63"/>
      <c r="Z14" s="63"/>
      <c r="AA14" s="63"/>
    </row>
    <row r="15" spans="1:27">
      <c r="A15" s="146" t="s">
        <v>112</v>
      </c>
      <c r="B15" s="147" t="s">
        <v>8</v>
      </c>
      <c r="C15" s="147"/>
      <c r="D15" s="147" t="s">
        <v>13</v>
      </c>
      <c r="E15" s="147" t="s">
        <v>10</v>
      </c>
      <c r="F15" s="147"/>
      <c r="G15" s="147"/>
      <c r="H15" s="147"/>
      <c r="I15" s="147"/>
      <c r="J15" s="147" t="s">
        <v>246</v>
      </c>
      <c r="K15" s="147"/>
      <c r="L15" s="147"/>
      <c r="M15" s="148"/>
      <c r="N15" s="149"/>
      <c r="O15" s="149"/>
      <c r="P15" s="150">
        <v>0</v>
      </c>
      <c r="Q15" s="151">
        <v>0</v>
      </c>
      <c r="S15" s="63"/>
      <c r="T15" s="63"/>
      <c r="U15" s="63"/>
      <c r="V15" s="63"/>
      <c r="W15" s="63"/>
      <c r="X15" s="63"/>
      <c r="Y15" s="63"/>
      <c r="Z15" s="63"/>
      <c r="AA15" s="63"/>
    </row>
    <row r="16" spans="1:27">
      <c r="A16" s="146"/>
      <c r="B16" s="147"/>
      <c r="C16" s="147"/>
      <c r="D16" s="147"/>
      <c r="E16" s="147"/>
      <c r="F16" s="147"/>
      <c r="G16" s="147"/>
      <c r="H16" s="147"/>
      <c r="I16" s="147"/>
      <c r="J16" s="147" t="s">
        <v>113</v>
      </c>
      <c r="K16" s="147"/>
      <c r="L16" s="147"/>
      <c r="M16" s="148">
        <f>M17+M21</f>
        <v>149339</v>
      </c>
      <c r="N16" s="152">
        <f>N17+N21</f>
        <v>159000</v>
      </c>
      <c r="O16" s="152">
        <f t="shared" ref="O16" si="6">O17+O21</f>
        <v>122710</v>
      </c>
      <c r="P16" s="150">
        <f t="shared" si="2"/>
        <v>82.168756989132106</v>
      </c>
      <c r="Q16" s="151">
        <f t="shared" si="3"/>
        <v>77.176100628930826</v>
      </c>
      <c r="S16" s="63"/>
      <c r="T16" s="63"/>
      <c r="U16" s="63"/>
      <c r="V16" s="63"/>
      <c r="W16" s="63"/>
      <c r="X16" s="63"/>
      <c r="Y16" s="63"/>
      <c r="Z16" s="63"/>
      <c r="AA16" s="63"/>
    </row>
    <row r="17" spans="1:27">
      <c r="A17" s="155" t="s">
        <v>114</v>
      </c>
      <c r="B17" s="156" t="s">
        <v>8</v>
      </c>
      <c r="C17" s="156"/>
      <c r="D17" s="156" t="s">
        <v>13</v>
      </c>
      <c r="E17" s="156" t="s">
        <v>10</v>
      </c>
      <c r="F17" s="156"/>
      <c r="G17" s="156"/>
      <c r="H17" s="156"/>
      <c r="I17" s="156" t="s">
        <v>110</v>
      </c>
      <c r="J17" s="156" t="s">
        <v>115</v>
      </c>
      <c r="K17" s="156"/>
      <c r="L17" s="156"/>
      <c r="M17" s="157">
        <f>SUM(M18)</f>
        <v>133151</v>
      </c>
      <c r="N17" s="157">
        <f>SUM(N18)</f>
        <v>108000</v>
      </c>
      <c r="O17" s="157">
        <f t="shared" ref="O17" si="7">SUM(O18)</f>
        <v>118629</v>
      </c>
      <c r="P17" s="159">
        <f t="shared" si="2"/>
        <v>89.093585478141364</v>
      </c>
      <c r="Q17" s="160">
        <f t="shared" si="3"/>
        <v>109.84166666666665</v>
      </c>
      <c r="S17" s="63"/>
      <c r="T17" s="63"/>
      <c r="U17" s="63"/>
      <c r="V17" s="63"/>
      <c r="W17" s="63"/>
      <c r="X17" s="63"/>
      <c r="Y17" s="63"/>
      <c r="Z17" s="63"/>
      <c r="AA17" s="63"/>
    </row>
    <row r="18" spans="1:27">
      <c r="A18" s="132" t="s">
        <v>114</v>
      </c>
      <c r="B18" s="51"/>
      <c r="C18" s="51"/>
      <c r="D18" s="51"/>
      <c r="E18" s="51"/>
      <c r="F18" s="51"/>
      <c r="G18" s="51"/>
      <c r="H18" s="51"/>
      <c r="I18" s="51" t="s">
        <v>110</v>
      </c>
      <c r="J18" s="51">
        <v>3</v>
      </c>
      <c r="K18" s="51" t="s">
        <v>15</v>
      </c>
      <c r="L18" s="51"/>
      <c r="M18" s="79">
        <f>M19</f>
        <v>133151</v>
      </c>
      <c r="N18" s="79">
        <v>108000</v>
      </c>
      <c r="O18" s="79">
        <f>O19</f>
        <v>118629</v>
      </c>
      <c r="P18" s="105">
        <f t="shared" si="2"/>
        <v>89.093585478141364</v>
      </c>
      <c r="Q18" s="118">
        <f t="shared" si="3"/>
        <v>109.84166666666665</v>
      </c>
      <c r="S18" s="63"/>
      <c r="T18" s="63"/>
      <c r="U18" s="63"/>
      <c r="V18" s="63"/>
      <c r="W18" s="63"/>
      <c r="X18" s="63"/>
      <c r="Y18" s="63"/>
      <c r="Z18" s="63"/>
      <c r="AA18" s="63"/>
    </row>
    <row r="19" spans="1:27">
      <c r="A19" s="132" t="s">
        <v>114</v>
      </c>
      <c r="B19" s="51"/>
      <c r="C19" s="51"/>
      <c r="D19" s="51"/>
      <c r="E19" s="51"/>
      <c r="F19" s="51"/>
      <c r="G19" s="51"/>
      <c r="H19" s="51"/>
      <c r="I19" s="51" t="s">
        <v>110</v>
      </c>
      <c r="J19" s="51">
        <v>32</v>
      </c>
      <c r="K19" s="51" t="s">
        <v>55</v>
      </c>
      <c r="L19" s="51"/>
      <c r="M19" s="79">
        <f>M20</f>
        <v>133151</v>
      </c>
      <c r="N19" s="50">
        <v>108000</v>
      </c>
      <c r="O19" s="50">
        <f>O20</f>
        <v>118629</v>
      </c>
      <c r="P19" s="105">
        <f t="shared" si="2"/>
        <v>89.093585478141364</v>
      </c>
      <c r="Q19" s="118">
        <f t="shared" si="3"/>
        <v>109.84166666666665</v>
      </c>
      <c r="S19" s="63"/>
      <c r="T19" s="63"/>
      <c r="U19" s="63"/>
      <c r="V19" s="63"/>
      <c r="W19" s="63"/>
      <c r="X19" s="63"/>
      <c r="Y19" s="63"/>
      <c r="Z19" s="63"/>
      <c r="AA19" s="63"/>
    </row>
    <row r="20" spans="1:27">
      <c r="A20" s="132" t="s">
        <v>114</v>
      </c>
      <c r="B20" s="51" t="s">
        <v>8</v>
      </c>
      <c r="C20" s="51"/>
      <c r="D20" s="51" t="s">
        <v>13</v>
      </c>
      <c r="E20" s="51" t="s">
        <v>10</v>
      </c>
      <c r="F20" s="51"/>
      <c r="G20" s="51"/>
      <c r="H20" s="51"/>
      <c r="I20" s="51" t="s">
        <v>110</v>
      </c>
      <c r="J20" s="51">
        <v>329</v>
      </c>
      <c r="K20" s="51" t="s">
        <v>59</v>
      </c>
      <c r="L20" s="51"/>
      <c r="M20" s="79">
        <v>133151</v>
      </c>
      <c r="N20" s="79">
        <v>108000</v>
      </c>
      <c r="O20" s="79">
        <v>118629</v>
      </c>
      <c r="P20" s="105">
        <f t="shared" si="2"/>
        <v>89.093585478141364</v>
      </c>
      <c r="Q20" s="118">
        <f t="shared" si="3"/>
        <v>109.84166666666665</v>
      </c>
      <c r="S20" s="63"/>
      <c r="T20" s="63"/>
      <c r="U20" s="63"/>
      <c r="V20" s="63"/>
      <c r="W20" s="63"/>
      <c r="X20" s="63"/>
      <c r="Y20" s="63"/>
      <c r="Z20" s="63"/>
      <c r="AA20" s="63"/>
    </row>
    <row r="21" spans="1:27">
      <c r="A21" s="155" t="s">
        <v>116</v>
      </c>
      <c r="B21" s="156" t="s">
        <v>117</v>
      </c>
      <c r="C21" s="156"/>
      <c r="D21" s="156" t="s">
        <v>13</v>
      </c>
      <c r="E21" s="156"/>
      <c r="F21" s="156"/>
      <c r="G21" s="156"/>
      <c r="H21" s="156"/>
      <c r="I21" s="156" t="s">
        <v>110</v>
      </c>
      <c r="J21" s="156" t="s">
        <v>118</v>
      </c>
      <c r="K21" s="156"/>
      <c r="L21" s="156"/>
      <c r="M21" s="157">
        <f>SUM(M22)</f>
        <v>16188</v>
      </c>
      <c r="N21" s="157">
        <f>SUM(N22)</f>
        <v>51000</v>
      </c>
      <c r="O21" s="157">
        <f t="shared" ref="O21" si="8">SUM(O22)</f>
        <v>4081</v>
      </c>
      <c r="P21" s="159">
        <f t="shared" si="2"/>
        <v>25.210032122559923</v>
      </c>
      <c r="Q21" s="160">
        <f t="shared" si="3"/>
        <v>8.0019607843137255</v>
      </c>
      <c r="S21" s="63"/>
      <c r="T21" s="63"/>
      <c r="U21" s="63"/>
      <c r="V21" s="63"/>
      <c r="W21" s="63"/>
      <c r="X21" s="63"/>
      <c r="Y21" s="63"/>
      <c r="Z21" s="63"/>
      <c r="AA21" s="63"/>
    </row>
    <row r="22" spans="1:27">
      <c r="A22" s="133" t="s">
        <v>116</v>
      </c>
      <c r="B22" s="51"/>
      <c r="C22" s="51"/>
      <c r="D22" s="51"/>
      <c r="E22" s="51"/>
      <c r="F22" s="51"/>
      <c r="G22" s="51"/>
      <c r="H22" s="51"/>
      <c r="I22" s="51" t="s">
        <v>110</v>
      </c>
      <c r="J22" s="51">
        <v>3</v>
      </c>
      <c r="K22" s="51" t="s">
        <v>15</v>
      </c>
      <c r="L22" s="51"/>
      <c r="M22" s="79">
        <f>SUM(M23)</f>
        <v>16188</v>
      </c>
      <c r="N22" s="79">
        <f>SUM(N23)</f>
        <v>51000</v>
      </c>
      <c r="O22" s="79">
        <f>O23</f>
        <v>4081</v>
      </c>
      <c r="P22" s="105">
        <f t="shared" si="2"/>
        <v>25.210032122559923</v>
      </c>
      <c r="Q22" s="118">
        <f t="shared" si="3"/>
        <v>8.0019607843137255</v>
      </c>
      <c r="S22" s="63"/>
      <c r="T22" s="63"/>
      <c r="U22" s="63"/>
      <c r="V22" s="63"/>
      <c r="W22" s="63"/>
      <c r="X22" s="63"/>
      <c r="Y22" s="63"/>
      <c r="Z22" s="63"/>
      <c r="AA22" s="63"/>
    </row>
    <row r="23" spans="1:27">
      <c r="A23" s="133" t="s">
        <v>116</v>
      </c>
      <c r="B23" s="51"/>
      <c r="C23" s="51"/>
      <c r="D23" s="51"/>
      <c r="E23" s="51"/>
      <c r="F23" s="51"/>
      <c r="G23" s="51"/>
      <c r="H23" s="51"/>
      <c r="I23" s="51" t="s">
        <v>110</v>
      </c>
      <c r="J23" s="51">
        <v>32</v>
      </c>
      <c r="K23" s="51" t="s">
        <v>55</v>
      </c>
      <c r="L23" s="51"/>
      <c r="M23" s="79">
        <f>SUM(M24:M25)</f>
        <v>16188</v>
      </c>
      <c r="N23" s="79">
        <f>SUM(N24:N25)</f>
        <v>51000</v>
      </c>
      <c r="O23" s="79">
        <f>O24+O25</f>
        <v>4081</v>
      </c>
      <c r="P23" s="105">
        <f t="shared" si="2"/>
        <v>25.210032122559923</v>
      </c>
      <c r="Q23" s="118">
        <f t="shared" si="3"/>
        <v>8.0019607843137255</v>
      </c>
      <c r="S23" s="63"/>
      <c r="T23" s="63"/>
      <c r="U23" s="63"/>
      <c r="V23" s="63"/>
      <c r="W23" s="63"/>
      <c r="X23" s="63"/>
      <c r="Y23" s="63"/>
      <c r="Z23" s="63"/>
      <c r="AA23" s="63"/>
    </row>
    <row r="24" spans="1:27">
      <c r="A24" s="133" t="s">
        <v>116</v>
      </c>
      <c r="B24" s="51" t="s">
        <v>8</v>
      </c>
      <c r="C24" s="51"/>
      <c r="D24" s="51" t="s">
        <v>13</v>
      </c>
      <c r="E24" s="51"/>
      <c r="F24" s="51"/>
      <c r="G24" s="51"/>
      <c r="H24" s="51"/>
      <c r="I24" s="51" t="s">
        <v>110</v>
      </c>
      <c r="J24" s="87" t="s">
        <v>119</v>
      </c>
      <c r="K24" s="51" t="s">
        <v>120</v>
      </c>
      <c r="L24" s="51"/>
      <c r="M24" s="79">
        <v>0</v>
      </c>
      <c r="N24" s="79">
        <v>1000</v>
      </c>
      <c r="O24" s="79">
        <v>3081</v>
      </c>
      <c r="P24" s="105">
        <v>0</v>
      </c>
      <c r="Q24" s="118">
        <f t="shared" si="3"/>
        <v>308.10000000000002</v>
      </c>
      <c r="S24" s="63"/>
      <c r="T24" s="63"/>
      <c r="U24" s="63"/>
      <c r="V24" s="63"/>
      <c r="W24" s="63"/>
      <c r="X24" s="63"/>
      <c r="Y24" s="63"/>
      <c r="Z24" s="63"/>
      <c r="AA24" s="63"/>
    </row>
    <row r="25" spans="1:27">
      <c r="A25" s="133" t="s">
        <v>116</v>
      </c>
      <c r="B25" s="51" t="s">
        <v>8</v>
      </c>
      <c r="C25" s="51" t="s">
        <v>6</v>
      </c>
      <c r="D25" s="51" t="s">
        <v>13</v>
      </c>
      <c r="E25" s="51"/>
      <c r="F25" s="51"/>
      <c r="G25" s="51"/>
      <c r="H25" s="51"/>
      <c r="I25" s="51" t="s">
        <v>110</v>
      </c>
      <c r="J25" s="87" t="s">
        <v>121</v>
      </c>
      <c r="K25" s="51" t="s">
        <v>58</v>
      </c>
      <c r="L25" s="51"/>
      <c r="M25" s="79">
        <v>16188</v>
      </c>
      <c r="N25" s="79">
        <v>50000</v>
      </c>
      <c r="O25" s="79">
        <v>1000</v>
      </c>
      <c r="P25" s="105">
        <f t="shared" si="2"/>
        <v>6.1774153694094389</v>
      </c>
      <c r="Q25" s="118">
        <f t="shared" si="3"/>
        <v>2</v>
      </c>
      <c r="S25" s="63"/>
      <c r="T25" s="63"/>
      <c r="U25" s="63"/>
      <c r="V25" s="63"/>
      <c r="W25" s="63"/>
      <c r="X25" s="63"/>
      <c r="Y25" s="63"/>
      <c r="Z25" s="63"/>
      <c r="AA25" s="63"/>
    </row>
    <row r="26" spans="1:27">
      <c r="A26" s="146" t="s">
        <v>122</v>
      </c>
      <c r="B26" s="147" t="s">
        <v>8</v>
      </c>
      <c r="C26" s="147"/>
      <c r="D26" s="147"/>
      <c r="E26" s="147"/>
      <c r="F26" s="147"/>
      <c r="G26" s="147"/>
      <c r="H26" s="147"/>
      <c r="I26" s="147"/>
      <c r="J26" s="147" t="s">
        <v>123</v>
      </c>
      <c r="K26" s="147" t="s">
        <v>124</v>
      </c>
      <c r="L26" s="147"/>
      <c r="M26" s="153">
        <f>M27</f>
        <v>30000</v>
      </c>
      <c r="N26" s="153">
        <v>15000</v>
      </c>
      <c r="O26" s="153">
        <f>O27</f>
        <v>3750</v>
      </c>
      <c r="P26" s="150">
        <f t="shared" si="2"/>
        <v>12.5</v>
      </c>
      <c r="Q26" s="151">
        <f t="shared" si="3"/>
        <v>25</v>
      </c>
      <c r="S26" s="63"/>
      <c r="T26" s="63"/>
      <c r="U26" s="63"/>
      <c r="V26" s="63"/>
      <c r="W26" s="63"/>
      <c r="X26" s="63"/>
      <c r="Y26" s="63"/>
      <c r="Z26" s="63"/>
      <c r="AA26" s="63"/>
    </row>
    <row r="27" spans="1:27">
      <c r="A27" s="155" t="s">
        <v>125</v>
      </c>
      <c r="B27" s="156" t="s">
        <v>8</v>
      </c>
      <c r="C27" s="156"/>
      <c r="D27" s="156"/>
      <c r="E27" s="156"/>
      <c r="F27" s="156"/>
      <c r="G27" s="156"/>
      <c r="H27" s="156"/>
      <c r="I27" s="156" t="s">
        <v>110</v>
      </c>
      <c r="J27" s="156" t="s">
        <v>126</v>
      </c>
      <c r="K27" s="156" t="s">
        <v>127</v>
      </c>
      <c r="L27" s="156"/>
      <c r="M27" s="158">
        <f>M28</f>
        <v>30000</v>
      </c>
      <c r="N27" s="158">
        <v>15000</v>
      </c>
      <c r="O27" s="158">
        <f>O28</f>
        <v>3750</v>
      </c>
      <c r="P27" s="159">
        <f t="shared" si="2"/>
        <v>12.5</v>
      </c>
      <c r="Q27" s="160">
        <f t="shared" si="3"/>
        <v>25</v>
      </c>
      <c r="S27" s="63"/>
      <c r="T27" s="63"/>
      <c r="U27" s="63"/>
      <c r="V27" s="63"/>
      <c r="W27" s="63"/>
      <c r="X27" s="63"/>
      <c r="Y27" s="63"/>
      <c r="Z27" s="63"/>
      <c r="AA27" s="63"/>
    </row>
    <row r="28" spans="1:27">
      <c r="A28" s="133" t="s">
        <v>125</v>
      </c>
      <c r="B28" s="51"/>
      <c r="C28" s="51"/>
      <c r="D28" s="51"/>
      <c r="E28" s="51"/>
      <c r="F28" s="51"/>
      <c r="G28" s="51"/>
      <c r="H28" s="51"/>
      <c r="I28" s="51" t="s">
        <v>110</v>
      </c>
      <c r="J28" s="51">
        <v>3</v>
      </c>
      <c r="K28" s="51" t="s">
        <v>15</v>
      </c>
      <c r="L28" s="51"/>
      <c r="M28" s="50">
        <f>M29</f>
        <v>30000</v>
      </c>
      <c r="N28" s="50">
        <v>15000</v>
      </c>
      <c r="O28" s="50">
        <f>O29</f>
        <v>3750</v>
      </c>
      <c r="P28" s="105">
        <f t="shared" si="2"/>
        <v>12.5</v>
      </c>
      <c r="Q28" s="118">
        <f t="shared" si="3"/>
        <v>25</v>
      </c>
      <c r="S28" s="63"/>
      <c r="T28" s="63"/>
      <c r="U28" s="63"/>
      <c r="V28" s="63"/>
      <c r="W28" s="63"/>
      <c r="X28" s="63"/>
      <c r="Y28" s="63"/>
      <c r="Z28" s="63"/>
      <c r="AA28" s="63"/>
    </row>
    <row r="29" spans="1:27">
      <c r="A29" s="133" t="s">
        <v>125</v>
      </c>
      <c r="B29" s="51"/>
      <c r="C29" s="51"/>
      <c r="D29" s="51"/>
      <c r="E29" s="51"/>
      <c r="F29" s="51"/>
      <c r="G29" s="51"/>
      <c r="H29" s="51"/>
      <c r="I29" s="51" t="s">
        <v>110</v>
      </c>
      <c r="J29" s="51">
        <v>38</v>
      </c>
      <c r="K29" s="51" t="s">
        <v>64</v>
      </c>
      <c r="L29" s="51"/>
      <c r="M29" s="79">
        <f>M30</f>
        <v>30000</v>
      </c>
      <c r="N29" s="50">
        <v>15000</v>
      </c>
      <c r="O29" s="50">
        <f>O30</f>
        <v>3750</v>
      </c>
      <c r="P29" s="105">
        <f t="shared" si="2"/>
        <v>12.5</v>
      </c>
      <c r="Q29" s="118">
        <f t="shared" si="3"/>
        <v>25</v>
      </c>
    </row>
    <row r="30" spans="1:27">
      <c r="A30" s="133" t="s">
        <v>125</v>
      </c>
      <c r="B30" s="51" t="s">
        <v>8</v>
      </c>
      <c r="C30" s="51"/>
      <c r="D30" s="51"/>
      <c r="E30" s="51"/>
      <c r="F30" s="51"/>
      <c r="G30" s="51"/>
      <c r="H30" s="51"/>
      <c r="I30" s="51" t="s">
        <v>110</v>
      </c>
      <c r="J30" s="51">
        <v>381</v>
      </c>
      <c r="K30" s="51" t="s">
        <v>65</v>
      </c>
      <c r="L30" s="51"/>
      <c r="M30" s="79">
        <v>30000</v>
      </c>
      <c r="N30" s="50">
        <v>15000</v>
      </c>
      <c r="O30" s="50">
        <v>3750</v>
      </c>
      <c r="P30" s="105">
        <f t="shared" si="2"/>
        <v>12.5</v>
      </c>
      <c r="Q30" s="118">
        <f t="shared" si="3"/>
        <v>25</v>
      </c>
    </row>
    <row r="31" spans="1:27">
      <c r="A31" s="146" t="s">
        <v>128</v>
      </c>
      <c r="B31" s="147" t="s">
        <v>8</v>
      </c>
      <c r="C31" s="147"/>
      <c r="D31" s="147"/>
      <c r="E31" s="147"/>
      <c r="F31" s="147"/>
      <c r="G31" s="147"/>
      <c r="H31" s="147"/>
      <c r="I31" s="147"/>
      <c r="J31" s="147" t="s">
        <v>129</v>
      </c>
      <c r="K31" s="147" t="s">
        <v>130</v>
      </c>
      <c r="L31" s="147"/>
      <c r="M31" s="153">
        <f>M32</f>
        <v>15938</v>
      </c>
      <c r="N31" s="153">
        <v>40000</v>
      </c>
      <c r="O31" s="153">
        <f>O35</f>
        <v>11000</v>
      </c>
      <c r="P31" s="150">
        <f t="shared" si="2"/>
        <v>69.017442590036396</v>
      </c>
      <c r="Q31" s="151">
        <f t="shared" si="3"/>
        <v>27.500000000000004</v>
      </c>
    </row>
    <row r="32" spans="1:27">
      <c r="A32" s="155" t="s">
        <v>131</v>
      </c>
      <c r="B32" s="156" t="s">
        <v>8</v>
      </c>
      <c r="C32" s="156"/>
      <c r="D32" s="156"/>
      <c r="E32" s="156"/>
      <c r="F32" s="156"/>
      <c r="G32" s="156"/>
      <c r="H32" s="156"/>
      <c r="I32" s="156" t="s">
        <v>132</v>
      </c>
      <c r="J32" s="156" t="s">
        <v>126</v>
      </c>
      <c r="K32" s="156" t="s">
        <v>133</v>
      </c>
      <c r="L32" s="156"/>
      <c r="M32" s="158">
        <f>M33</f>
        <v>15938</v>
      </c>
      <c r="N32" s="158">
        <v>40000</v>
      </c>
      <c r="O32" s="158">
        <f>O35</f>
        <v>11000</v>
      </c>
      <c r="P32" s="159">
        <f t="shared" si="2"/>
        <v>69.017442590036396</v>
      </c>
      <c r="Q32" s="160">
        <f t="shared" si="3"/>
        <v>27.500000000000004</v>
      </c>
    </row>
    <row r="33" spans="1:17">
      <c r="A33" s="132" t="s">
        <v>131</v>
      </c>
      <c r="B33" s="49"/>
      <c r="C33" s="49"/>
      <c r="D33" s="49"/>
      <c r="E33" s="49"/>
      <c r="F33" s="49"/>
      <c r="G33" s="49"/>
      <c r="H33" s="49"/>
      <c r="I33" s="49" t="s">
        <v>110</v>
      </c>
      <c r="J33" s="49">
        <v>3</v>
      </c>
      <c r="K33" s="49" t="s">
        <v>15</v>
      </c>
      <c r="L33" s="49"/>
      <c r="M33" s="50">
        <f>M34+M36</f>
        <v>15938</v>
      </c>
      <c r="N33" s="50">
        <f>N34+N36</f>
        <v>40000</v>
      </c>
      <c r="O33" s="50">
        <f>O34</f>
        <v>11000</v>
      </c>
      <c r="P33" s="105">
        <f t="shared" si="2"/>
        <v>69.017442590036396</v>
      </c>
      <c r="Q33" s="118">
        <f t="shared" si="3"/>
        <v>27.500000000000004</v>
      </c>
    </row>
    <row r="34" spans="1:17">
      <c r="A34" s="132" t="s">
        <v>131</v>
      </c>
      <c r="B34" s="49"/>
      <c r="C34" s="49"/>
      <c r="D34" s="49"/>
      <c r="E34" s="49"/>
      <c r="F34" s="49"/>
      <c r="G34" s="49"/>
      <c r="H34" s="49"/>
      <c r="I34" s="49" t="s">
        <v>110</v>
      </c>
      <c r="J34" s="49" t="s">
        <v>134</v>
      </c>
      <c r="K34" s="49" t="s">
        <v>55</v>
      </c>
      <c r="L34" s="49"/>
      <c r="M34" s="78">
        <f>M35</f>
        <v>15938</v>
      </c>
      <c r="N34" s="50">
        <v>35000</v>
      </c>
      <c r="O34" s="50">
        <f>O35</f>
        <v>11000</v>
      </c>
      <c r="P34" s="105">
        <f t="shared" si="2"/>
        <v>69.017442590036396</v>
      </c>
      <c r="Q34" s="118">
        <f t="shared" si="3"/>
        <v>31.428571428571427</v>
      </c>
    </row>
    <row r="35" spans="1:17">
      <c r="A35" s="132" t="s">
        <v>131</v>
      </c>
      <c r="B35" s="49" t="s">
        <v>8</v>
      </c>
      <c r="C35" s="49"/>
      <c r="D35" s="49"/>
      <c r="E35" s="49"/>
      <c r="F35" s="49"/>
      <c r="G35" s="49"/>
      <c r="H35" s="49"/>
      <c r="I35" s="49" t="s">
        <v>110</v>
      </c>
      <c r="J35" s="49" t="s">
        <v>135</v>
      </c>
      <c r="K35" s="49" t="s">
        <v>59</v>
      </c>
      <c r="L35" s="49"/>
      <c r="M35" s="78">
        <v>15938</v>
      </c>
      <c r="N35" s="50">
        <v>35000</v>
      </c>
      <c r="O35" s="50">
        <v>11000</v>
      </c>
      <c r="P35" s="105">
        <f t="shared" si="2"/>
        <v>69.017442590036396</v>
      </c>
      <c r="Q35" s="118">
        <f t="shared" si="3"/>
        <v>31.428571428571427</v>
      </c>
    </row>
    <row r="36" spans="1:17">
      <c r="A36" s="132" t="s">
        <v>131</v>
      </c>
      <c r="B36" s="51"/>
      <c r="C36" s="51"/>
      <c r="D36" s="51"/>
      <c r="E36" s="51"/>
      <c r="F36" s="51"/>
      <c r="G36" s="51"/>
      <c r="H36" s="51"/>
      <c r="I36" s="51" t="s">
        <v>110</v>
      </c>
      <c r="J36" s="51">
        <v>38</v>
      </c>
      <c r="K36" s="51" t="s">
        <v>136</v>
      </c>
      <c r="L36" s="51"/>
      <c r="M36" s="79">
        <f>M37</f>
        <v>0</v>
      </c>
      <c r="N36" s="50">
        <v>5000</v>
      </c>
      <c r="O36" s="50">
        <v>0</v>
      </c>
      <c r="P36" s="105">
        <v>0</v>
      </c>
      <c r="Q36" s="118">
        <f t="shared" si="3"/>
        <v>0</v>
      </c>
    </row>
    <row r="37" spans="1:17">
      <c r="A37" s="132" t="s">
        <v>131</v>
      </c>
      <c r="B37" s="51" t="s">
        <v>8</v>
      </c>
      <c r="C37" s="51"/>
      <c r="D37" s="51"/>
      <c r="E37" s="51"/>
      <c r="F37" s="51"/>
      <c r="G37" s="51"/>
      <c r="H37" s="51"/>
      <c r="I37" s="51" t="s">
        <v>110</v>
      </c>
      <c r="J37" s="51">
        <v>381</v>
      </c>
      <c r="K37" s="51" t="s">
        <v>65</v>
      </c>
      <c r="L37" s="51"/>
      <c r="M37" s="79">
        <v>0</v>
      </c>
      <c r="N37" s="50">
        <v>5000</v>
      </c>
      <c r="O37" s="50">
        <v>0</v>
      </c>
      <c r="P37" s="105">
        <v>0</v>
      </c>
      <c r="Q37" s="118">
        <f t="shared" si="3"/>
        <v>0</v>
      </c>
    </row>
    <row r="38" spans="1:17">
      <c r="A38" s="146" t="s">
        <v>137</v>
      </c>
      <c r="B38" s="147" t="s">
        <v>8</v>
      </c>
      <c r="C38" s="147"/>
      <c r="D38" s="147"/>
      <c r="E38" s="147"/>
      <c r="F38" s="147"/>
      <c r="G38" s="147"/>
      <c r="H38" s="147"/>
      <c r="I38" s="147"/>
      <c r="J38" s="147" t="s">
        <v>138</v>
      </c>
      <c r="K38" s="147" t="s">
        <v>139</v>
      </c>
      <c r="L38" s="147"/>
      <c r="M38" s="153">
        <f>M39</f>
        <v>31063</v>
      </c>
      <c r="N38" s="153">
        <v>84000</v>
      </c>
      <c r="O38" s="153">
        <f>O39</f>
        <v>115504</v>
      </c>
      <c r="P38" s="150">
        <f t="shared" si="2"/>
        <v>371.83787786112094</v>
      </c>
      <c r="Q38" s="151">
        <f t="shared" si="3"/>
        <v>137.50476190476192</v>
      </c>
    </row>
    <row r="39" spans="1:17">
      <c r="A39" s="155" t="s">
        <v>140</v>
      </c>
      <c r="B39" s="156" t="s">
        <v>8</v>
      </c>
      <c r="C39" s="156"/>
      <c r="D39" s="156"/>
      <c r="E39" s="156"/>
      <c r="F39" s="156"/>
      <c r="G39" s="156"/>
      <c r="H39" s="156"/>
      <c r="I39" s="156" t="s">
        <v>132</v>
      </c>
      <c r="J39" s="156" t="s">
        <v>126</v>
      </c>
      <c r="K39" s="156" t="s">
        <v>141</v>
      </c>
      <c r="L39" s="156"/>
      <c r="M39" s="158">
        <f>M40</f>
        <v>31063</v>
      </c>
      <c r="N39" s="158">
        <v>84000</v>
      </c>
      <c r="O39" s="158">
        <f>O40</f>
        <v>115504</v>
      </c>
      <c r="P39" s="159">
        <f t="shared" si="2"/>
        <v>371.83787786112094</v>
      </c>
      <c r="Q39" s="160">
        <f t="shared" si="3"/>
        <v>137.50476190476192</v>
      </c>
    </row>
    <row r="40" spans="1:17">
      <c r="A40" s="132" t="s">
        <v>140</v>
      </c>
      <c r="B40" s="49"/>
      <c r="C40" s="49"/>
      <c r="D40" s="49"/>
      <c r="E40" s="49"/>
      <c r="F40" s="49"/>
      <c r="G40" s="49"/>
      <c r="H40" s="49"/>
      <c r="I40" s="49" t="s">
        <v>110</v>
      </c>
      <c r="J40" s="49">
        <v>3</v>
      </c>
      <c r="K40" s="49" t="s">
        <v>15</v>
      </c>
      <c r="L40" s="49"/>
      <c r="M40" s="50">
        <f>M41</f>
        <v>31063</v>
      </c>
      <c r="N40" s="50">
        <v>84000</v>
      </c>
      <c r="O40" s="50">
        <f>O41</f>
        <v>115504</v>
      </c>
      <c r="P40" s="105">
        <f t="shared" si="2"/>
        <v>371.83787786112094</v>
      </c>
      <c r="Q40" s="118">
        <f t="shared" si="3"/>
        <v>137.50476190476192</v>
      </c>
    </row>
    <row r="41" spans="1:17">
      <c r="A41" s="132" t="s">
        <v>140</v>
      </c>
      <c r="B41" s="51"/>
      <c r="C41" s="51"/>
      <c r="D41" s="51"/>
      <c r="E41" s="51"/>
      <c r="F41" s="51"/>
      <c r="G41" s="51"/>
      <c r="H41" s="51"/>
      <c r="I41" s="51" t="s">
        <v>110</v>
      </c>
      <c r="J41" s="51">
        <v>38</v>
      </c>
      <c r="K41" s="51" t="s">
        <v>136</v>
      </c>
      <c r="L41" s="51"/>
      <c r="M41" s="79">
        <f>M42</f>
        <v>31063</v>
      </c>
      <c r="N41" s="50">
        <v>84000</v>
      </c>
      <c r="O41" s="50">
        <f>O42</f>
        <v>115504</v>
      </c>
      <c r="P41" s="105">
        <f t="shared" si="2"/>
        <v>371.83787786112094</v>
      </c>
      <c r="Q41" s="118">
        <f t="shared" si="3"/>
        <v>137.50476190476192</v>
      </c>
    </row>
    <row r="42" spans="1:17">
      <c r="A42" s="132" t="s">
        <v>140</v>
      </c>
      <c r="B42" s="51" t="s">
        <v>8</v>
      </c>
      <c r="C42" s="51"/>
      <c r="D42" s="51"/>
      <c r="E42" s="51"/>
      <c r="F42" s="51"/>
      <c r="G42" s="51"/>
      <c r="H42" s="51"/>
      <c r="I42" s="51" t="s">
        <v>110</v>
      </c>
      <c r="J42" s="51">
        <v>381</v>
      </c>
      <c r="K42" s="51" t="s">
        <v>65</v>
      </c>
      <c r="L42" s="51"/>
      <c r="M42" s="79">
        <v>31063</v>
      </c>
      <c r="N42" s="50">
        <v>84000</v>
      </c>
      <c r="O42" s="50">
        <v>115504</v>
      </c>
      <c r="P42" s="105">
        <f t="shared" si="2"/>
        <v>371.83787786112094</v>
      </c>
      <c r="Q42" s="118">
        <f t="shared" si="3"/>
        <v>137.50476190476192</v>
      </c>
    </row>
    <row r="43" spans="1:17">
      <c r="A43" s="131"/>
      <c r="B43" s="124"/>
      <c r="C43" s="124"/>
      <c r="D43" s="124"/>
      <c r="E43" s="124"/>
      <c r="F43" s="124"/>
      <c r="G43" s="124"/>
      <c r="H43" s="124"/>
      <c r="I43" s="124"/>
      <c r="J43" s="124" t="s">
        <v>142</v>
      </c>
      <c r="K43" s="124"/>
      <c r="L43" s="124"/>
      <c r="M43" s="126">
        <f>M44+M104+M115+M153+M175+M198+M211</f>
        <v>1686754</v>
      </c>
      <c r="N43" s="126">
        <f>N44+N104+N115+N153+N175+N198+N211</f>
        <v>6423000</v>
      </c>
      <c r="O43" s="126">
        <f>O44+O104+O115+O153+O175+O198+O211</f>
        <v>3059697</v>
      </c>
      <c r="P43" s="142">
        <f t="shared" si="2"/>
        <v>181.39556805556708</v>
      </c>
      <c r="Q43" s="127">
        <f t="shared" si="3"/>
        <v>47.636571695469407</v>
      </c>
    </row>
    <row r="44" spans="1:17">
      <c r="A44" s="131"/>
      <c r="B44" s="124"/>
      <c r="C44" s="124"/>
      <c r="D44" s="124"/>
      <c r="E44" s="124"/>
      <c r="F44" s="124"/>
      <c r="G44" s="124"/>
      <c r="H44" s="124"/>
      <c r="I44" s="124"/>
      <c r="J44" s="124" t="s">
        <v>143</v>
      </c>
      <c r="K44" s="124"/>
      <c r="L44" s="124"/>
      <c r="M44" s="125">
        <f>SUM(M45)</f>
        <v>663207</v>
      </c>
      <c r="N44" s="125">
        <f>SUM(N45)</f>
        <v>1864000</v>
      </c>
      <c r="O44" s="125">
        <f t="shared" ref="O44" si="9">SUM(O45)</f>
        <v>1497173</v>
      </c>
      <c r="P44" s="142">
        <f t="shared" si="2"/>
        <v>225.74746647728387</v>
      </c>
      <c r="Q44" s="127">
        <f t="shared" si="3"/>
        <v>80.320439914163089</v>
      </c>
    </row>
    <row r="45" spans="1:17">
      <c r="A45" s="131"/>
      <c r="B45" s="124"/>
      <c r="C45" s="124"/>
      <c r="D45" s="124"/>
      <c r="E45" s="124"/>
      <c r="F45" s="124"/>
      <c r="G45" s="124"/>
      <c r="H45" s="124"/>
      <c r="I45" s="124" t="s">
        <v>144</v>
      </c>
      <c r="J45" s="124" t="s">
        <v>111</v>
      </c>
      <c r="K45" s="124"/>
      <c r="L45" s="124"/>
      <c r="M45" s="125">
        <f>SUM(M46)</f>
        <v>663207</v>
      </c>
      <c r="N45" s="125">
        <f>SUM(N46)</f>
        <v>1864000</v>
      </c>
      <c r="O45" s="125">
        <f t="shared" ref="O45" si="10">SUM(O46)</f>
        <v>1497173</v>
      </c>
      <c r="P45" s="142">
        <f t="shared" si="2"/>
        <v>225.74746647728387</v>
      </c>
      <c r="Q45" s="127">
        <f t="shared" si="3"/>
        <v>80.320439914163089</v>
      </c>
    </row>
    <row r="46" spans="1:17">
      <c r="A46" s="146" t="s">
        <v>145</v>
      </c>
      <c r="B46" s="147" t="s">
        <v>8</v>
      </c>
      <c r="C46" s="147" t="s">
        <v>9</v>
      </c>
      <c r="D46" s="147" t="s">
        <v>13</v>
      </c>
      <c r="E46" s="147" t="s">
        <v>10</v>
      </c>
      <c r="F46" s="147"/>
      <c r="G46" s="147"/>
      <c r="H46" s="147"/>
      <c r="I46" s="147"/>
      <c r="J46" s="147" t="s">
        <v>146</v>
      </c>
      <c r="K46" s="147"/>
      <c r="L46" s="147"/>
      <c r="M46" s="148">
        <f>M47+M64+M68+M72+M76+M80+M84+M88+M92+M96</f>
        <v>663207</v>
      </c>
      <c r="N46" s="148">
        <f>N47+N64+N68+N72+N76+N80+N84</f>
        <v>1864000</v>
      </c>
      <c r="O46" s="148">
        <f>O47+O64+O68+O72+O76+O80+O84+O100</f>
        <v>1497173</v>
      </c>
      <c r="P46" s="150">
        <f t="shared" si="2"/>
        <v>225.74746647728387</v>
      </c>
      <c r="Q46" s="151">
        <f t="shared" si="3"/>
        <v>80.320439914163089</v>
      </c>
    </row>
    <row r="47" spans="1:17">
      <c r="A47" s="155" t="s">
        <v>147</v>
      </c>
      <c r="B47" s="156" t="s">
        <v>8</v>
      </c>
      <c r="C47" s="156"/>
      <c r="D47" s="156" t="s">
        <v>13</v>
      </c>
      <c r="E47" s="156"/>
      <c r="F47" s="156"/>
      <c r="G47" s="156"/>
      <c r="H47" s="156"/>
      <c r="I47" s="156" t="s">
        <v>144</v>
      </c>
      <c r="J47" s="156" t="s">
        <v>148</v>
      </c>
      <c r="K47" s="156"/>
      <c r="L47" s="156"/>
      <c r="M47" s="157">
        <f>SUM(M48)</f>
        <v>501294</v>
      </c>
      <c r="N47" s="157">
        <f>SUM(N48)</f>
        <v>1634000</v>
      </c>
      <c r="O47" s="157">
        <f t="shared" ref="O47" si="11">SUM(O48)</f>
        <v>1222623</v>
      </c>
      <c r="P47" s="159">
        <f t="shared" si="2"/>
        <v>243.89340387078244</v>
      </c>
      <c r="Q47" s="160">
        <f t="shared" si="3"/>
        <v>74.82392900856793</v>
      </c>
    </row>
    <row r="48" spans="1:17">
      <c r="A48" s="133" t="s">
        <v>147</v>
      </c>
      <c r="B48" s="51"/>
      <c r="C48" s="51"/>
      <c r="D48" s="51"/>
      <c r="E48" s="51"/>
      <c r="F48" s="51"/>
      <c r="G48" s="51"/>
      <c r="H48" s="51"/>
      <c r="I48" s="51" t="s">
        <v>144</v>
      </c>
      <c r="J48" s="51">
        <v>3</v>
      </c>
      <c r="K48" s="51" t="s">
        <v>15</v>
      </c>
      <c r="L48" s="51"/>
      <c r="M48" s="79">
        <f>M49+M55+M60</f>
        <v>501294</v>
      </c>
      <c r="N48" s="79">
        <f>N49+N55+N60</f>
        <v>1634000</v>
      </c>
      <c r="O48" s="79">
        <f>O49+O55+O60+O62</f>
        <v>1222623</v>
      </c>
      <c r="P48" s="105">
        <f t="shared" si="2"/>
        <v>243.89340387078244</v>
      </c>
      <c r="Q48" s="118">
        <f t="shared" si="3"/>
        <v>74.82392900856793</v>
      </c>
    </row>
    <row r="49" spans="1:17">
      <c r="A49" s="133" t="s">
        <v>147</v>
      </c>
      <c r="B49" s="51"/>
      <c r="C49" s="51"/>
      <c r="D49" s="51"/>
      <c r="E49" s="51"/>
      <c r="F49" s="51"/>
      <c r="G49" s="51"/>
      <c r="H49" s="51"/>
      <c r="I49" s="51" t="s">
        <v>144</v>
      </c>
      <c r="J49" s="51">
        <v>31</v>
      </c>
      <c r="K49" s="51" t="s">
        <v>47</v>
      </c>
      <c r="L49" s="51"/>
      <c r="M49" s="79">
        <f>SUM(M50:M54)</f>
        <v>258563</v>
      </c>
      <c r="N49" s="79">
        <f>SUM(N50:N54)</f>
        <v>1273000</v>
      </c>
      <c r="O49" s="79">
        <f>SUM(O50:O54)</f>
        <v>928581</v>
      </c>
      <c r="P49" s="105">
        <f t="shared" si="2"/>
        <v>359.13143025104131</v>
      </c>
      <c r="Q49" s="118">
        <f t="shared" si="3"/>
        <v>72.944304791830319</v>
      </c>
    </row>
    <row r="50" spans="1:17">
      <c r="A50" s="133" t="s">
        <v>147</v>
      </c>
      <c r="B50" s="51" t="s">
        <v>8</v>
      </c>
      <c r="C50" s="51"/>
      <c r="D50" s="51"/>
      <c r="E50" s="51"/>
      <c r="F50" s="51"/>
      <c r="G50" s="51"/>
      <c r="H50" s="51"/>
      <c r="I50" s="51" t="s">
        <v>144</v>
      </c>
      <c r="J50" s="51">
        <v>311</v>
      </c>
      <c r="K50" s="51" t="s">
        <v>48</v>
      </c>
      <c r="L50" s="51"/>
      <c r="M50" s="79">
        <v>193818</v>
      </c>
      <c r="N50" s="79">
        <v>515000</v>
      </c>
      <c r="O50" s="79">
        <v>260400</v>
      </c>
      <c r="P50" s="105">
        <f t="shared" si="2"/>
        <v>134.35284648484659</v>
      </c>
      <c r="Q50" s="118">
        <f t="shared" si="3"/>
        <v>50.563106796116507</v>
      </c>
    </row>
    <row r="51" spans="1:17">
      <c r="A51" s="133" t="s">
        <v>147</v>
      </c>
      <c r="B51" s="51"/>
      <c r="C51" s="51"/>
      <c r="D51" s="51"/>
      <c r="E51" s="51"/>
      <c r="F51" s="51"/>
      <c r="G51" s="51"/>
      <c r="H51" s="51"/>
      <c r="I51" s="51" t="s">
        <v>144</v>
      </c>
      <c r="J51" s="51" t="s">
        <v>49</v>
      </c>
      <c r="K51" s="51" t="s">
        <v>50</v>
      </c>
      <c r="L51" s="51"/>
      <c r="M51" s="79">
        <v>26798</v>
      </c>
      <c r="N51" s="79">
        <v>560000</v>
      </c>
      <c r="O51" s="79">
        <v>557465</v>
      </c>
      <c r="P51" s="105">
        <f t="shared" si="2"/>
        <v>2080.2485260094036</v>
      </c>
      <c r="Q51" s="118">
        <f t="shared" si="3"/>
        <v>99.547321428571436</v>
      </c>
    </row>
    <row r="52" spans="1:17">
      <c r="A52" s="133" t="s">
        <v>147</v>
      </c>
      <c r="B52" s="51" t="s">
        <v>8</v>
      </c>
      <c r="C52" s="51"/>
      <c r="D52" s="51"/>
      <c r="E52" s="51"/>
      <c r="F52" s="51"/>
      <c r="G52" s="51"/>
      <c r="H52" s="51"/>
      <c r="I52" s="51" t="s">
        <v>144</v>
      </c>
      <c r="J52" s="51">
        <v>312</v>
      </c>
      <c r="K52" s="51" t="s">
        <v>51</v>
      </c>
      <c r="L52" s="51"/>
      <c r="M52" s="79">
        <v>0</v>
      </c>
      <c r="N52" s="50">
        <v>15000</v>
      </c>
      <c r="O52" s="50">
        <v>6250</v>
      </c>
      <c r="P52" s="105">
        <v>0</v>
      </c>
      <c r="Q52" s="118">
        <f t="shared" si="3"/>
        <v>41.666666666666671</v>
      </c>
    </row>
    <row r="53" spans="1:17">
      <c r="A53" s="133" t="s">
        <v>147</v>
      </c>
      <c r="B53" s="51" t="s">
        <v>8</v>
      </c>
      <c r="C53" s="51"/>
      <c r="D53" s="51"/>
      <c r="E53" s="51"/>
      <c r="F53" s="51"/>
      <c r="G53" s="51"/>
      <c r="H53" s="51"/>
      <c r="I53" s="51" t="s">
        <v>144</v>
      </c>
      <c r="J53" s="51">
        <v>313</v>
      </c>
      <c r="K53" s="51" t="s">
        <v>52</v>
      </c>
      <c r="L53" s="51"/>
      <c r="M53" s="79">
        <v>33338</v>
      </c>
      <c r="N53" s="50">
        <v>83000</v>
      </c>
      <c r="O53" s="88">
        <v>46167</v>
      </c>
      <c r="P53" s="105">
        <f t="shared" si="2"/>
        <v>138.48161257423962</v>
      </c>
      <c r="Q53" s="118">
        <f t="shared" si="3"/>
        <v>55.622891566265068</v>
      </c>
    </row>
    <row r="54" spans="1:17">
      <c r="A54" s="133" t="s">
        <v>147</v>
      </c>
      <c r="B54" s="51"/>
      <c r="C54" s="51"/>
      <c r="D54" s="51"/>
      <c r="E54" s="51"/>
      <c r="F54" s="51"/>
      <c r="G54" s="51"/>
      <c r="H54" s="51"/>
      <c r="I54" s="51" t="s">
        <v>144</v>
      </c>
      <c r="J54" s="51" t="s">
        <v>53</v>
      </c>
      <c r="K54" s="51" t="s">
        <v>54</v>
      </c>
      <c r="L54" s="51"/>
      <c r="M54" s="79">
        <v>4609</v>
      </c>
      <c r="N54" s="50">
        <v>100000</v>
      </c>
      <c r="O54" s="88">
        <v>58299</v>
      </c>
      <c r="P54" s="105">
        <f t="shared" si="2"/>
        <v>1264.8947711000217</v>
      </c>
      <c r="Q54" s="118">
        <f t="shared" si="3"/>
        <v>58.298999999999999</v>
      </c>
    </row>
    <row r="55" spans="1:17">
      <c r="A55" s="133" t="s">
        <v>147</v>
      </c>
      <c r="B55" s="51"/>
      <c r="C55" s="51"/>
      <c r="D55" s="51"/>
      <c r="E55" s="51"/>
      <c r="F55" s="51"/>
      <c r="G55" s="51"/>
      <c r="H55" s="51"/>
      <c r="I55" s="51" t="s">
        <v>144</v>
      </c>
      <c r="J55" s="51">
        <v>32</v>
      </c>
      <c r="K55" s="51" t="s">
        <v>55</v>
      </c>
      <c r="L55" s="51"/>
      <c r="M55" s="79">
        <f>SUM(M56:M59)</f>
        <v>240041</v>
      </c>
      <c r="N55" s="79">
        <f>SUM(N56:N59)</f>
        <v>356000</v>
      </c>
      <c r="O55" s="79">
        <f>SUM(O56:O59)</f>
        <v>270833</v>
      </c>
      <c r="P55" s="105">
        <f t="shared" si="2"/>
        <v>112.82780858270046</v>
      </c>
      <c r="Q55" s="118">
        <f t="shared" si="3"/>
        <v>76.07668539325843</v>
      </c>
    </row>
    <row r="56" spans="1:17">
      <c r="A56" s="133" t="s">
        <v>147</v>
      </c>
      <c r="B56" s="51" t="s">
        <v>8</v>
      </c>
      <c r="C56" s="51"/>
      <c r="D56" s="51" t="s">
        <v>6</v>
      </c>
      <c r="E56" s="51"/>
      <c r="F56" s="51"/>
      <c r="G56" s="51"/>
      <c r="H56" s="51"/>
      <c r="I56" s="51" t="s">
        <v>144</v>
      </c>
      <c r="J56" s="51">
        <v>321</v>
      </c>
      <c r="K56" s="51" t="s">
        <v>56</v>
      </c>
      <c r="L56" s="51"/>
      <c r="M56" s="79">
        <v>10203</v>
      </c>
      <c r="N56" s="50">
        <v>20000</v>
      </c>
      <c r="O56" s="50">
        <v>26382</v>
      </c>
      <c r="P56" s="105">
        <f t="shared" si="2"/>
        <v>258.57100852690388</v>
      </c>
      <c r="Q56" s="118">
        <f t="shared" si="3"/>
        <v>131.91</v>
      </c>
    </row>
    <row r="57" spans="1:17">
      <c r="A57" s="133" t="s">
        <v>147</v>
      </c>
      <c r="B57" s="51" t="s">
        <v>8</v>
      </c>
      <c r="C57" s="51"/>
      <c r="D57" s="51" t="s">
        <v>13</v>
      </c>
      <c r="E57" s="51" t="s">
        <v>6</v>
      </c>
      <c r="F57" s="51"/>
      <c r="G57" s="51"/>
      <c r="H57" s="51"/>
      <c r="I57" s="51" t="s">
        <v>144</v>
      </c>
      <c r="J57" s="51">
        <v>322</v>
      </c>
      <c r="K57" s="51" t="s">
        <v>120</v>
      </c>
      <c r="L57" s="51"/>
      <c r="M57" s="79">
        <v>52979</v>
      </c>
      <c r="N57" s="50">
        <v>99000</v>
      </c>
      <c r="O57" s="50">
        <v>52135</v>
      </c>
      <c r="P57" s="105">
        <f t="shared" si="2"/>
        <v>98.406915947828395</v>
      </c>
      <c r="Q57" s="118">
        <f t="shared" si="3"/>
        <v>52.661616161616166</v>
      </c>
    </row>
    <row r="58" spans="1:17">
      <c r="A58" s="133" t="s">
        <v>147</v>
      </c>
      <c r="B58" s="51" t="s">
        <v>8</v>
      </c>
      <c r="C58" s="51"/>
      <c r="D58" s="51" t="s">
        <v>13</v>
      </c>
      <c r="E58" s="51" t="s">
        <v>10</v>
      </c>
      <c r="F58" s="51"/>
      <c r="G58" s="51"/>
      <c r="H58" s="51"/>
      <c r="I58" s="51" t="s">
        <v>144</v>
      </c>
      <c r="J58" s="51">
        <v>323</v>
      </c>
      <c r="K58" s="51" t="s">
        <v>58</v>
      </c>
      <c r="L58" s="51"/>
      <c r="M58" s="79">
        <v>125543</v>
      </c>
      <c r="N58" s="50">
        <v>180000</v>
      </c>
      <c r="O58" s="50">
        <v>146563</v>
      </c>
      <c r="P58" s="105">
        <f t="shared" si="2"/>
        <v>116.74326724707869</v>
      </c>
      <c r="Q58" s="118">
        <f t="shared" si="3"/>
        <v>81.423888888888882</v>
      </c>
    </row>
    <row r="59" spans="1:17">
      <c r="A59" s="133" t="s">
        <v>147</v>
      </c>
      <c r="B59" s="51" t="s">
        <v>8</v>
      </c>
      <c r="C59" s="51"/>
      <c r="D59" s="51" t="s">
        <v>13</v>
      </c>
      <c r="E59" s="51" t="s">
        <v>10</v>
      </c>
      <c r="F59" s="51"/>
      <c r="G59" s="51"/>
      <c r="H59" s="51"/>
      <c r="I59" s="51" t="s">
        <v>144</v>
      </c>
      <c r="J59" s="51">
        <v>329</v>
      </c>
      <c r="K59" s="51" t="s">
        <v>59</v>
      </c>
      <c r="L59" s="51"/>
      <c r="M59" s="79">
        <v>51316</v>
      </c>
      <c r="N59" s="50">
        <v>57000</v>
      </c>
      <c r="O59" s="50">
        <v>45753</v>
      </c>
      <c r="P59" s="105">
        <f t="shared" si="2"/>
        <v>89.159326525839901</v>
      </c>
      <c r="Q59" s="118">
        <f t="shared" si="3"/>
        <v>80.268421052631581</v>
      </c>
    </row>
    <row r="60" spans="1:17">
      <c r="A60" s="133" t="s">
        <v>147</v>
      </c>
      <c r="B60" s="51"/>
      <c r="C60" s="51"/>
      <c r="D60" s="51"/>
      <c r="E60" s="51"/>
      <c r="F60" s="51"/>
      <c r="G60" s="51"/>
      <c r="H60" s="51"/>
      <c r="I60" s="51" t="s">
        <v>144</v>
      </c>
      <c r="J60" s="51">
        <v>34</v>
      </c>
      <c r="K60" s="51" t="s">
        <v>60</v>
      </c>
      <c r="L60" s="51"/>
      <c r="M60" s="89">
        <f>M61</f>
        <v>2690</v>
      </c>
      <c r="N60" s="89">
        <v>5000</v>
      </c>
      <c r="O60" s="89">
        <f>O61</f>
        <v>3138</v>
      </c>
      <c r="P60" s="105">
        <f t="shared" si="2"/>
        <v>116.6542750929368</v>
      </c>
      <c r="Q60" s="118">
        <f t="shared" si="3"/>
        <v>62.760000000000005</v>
      </c>
    </row>
    <row r="61" spans="1:17">
      <c r="A61" s="133" t="s">
        <v>147</v>
      </c>
      <c r="B61" s="51" t="s">
        <v>8</v>
      </c>
      <c r="C61" s="51"/>
      <c r="D61" s="51"/>
      <c r="E61" s="51"/>
      <c r="F61" s="51"/>
      <c r="G61" s="51"/>
      <c r="H61" s="51"/>
      <c r="I61" s="51" t="s">
        <v>144</v>
      </c>
      <c r="J61" s="51">
        <v>343</v>
      </c>
      <c r="K61" s="51" t="s">
        <v>61</v>
      </c>
      <c r="L61" s="51"/>
      <c r="M61" s="79">
        <v>2690</v>
      </c>
      <c r="N61" s="50">
        <v>5000</v>
      </c>
      <c r="O61" s="50">
        <v>3138</v>
      </c>
      <c r="P61" s="105">
        <f t="shared" si="2"/>
        <v>116.6542750929368</v>
      </c>
      <c r="Q61" s="118">
        <f t="shared" si="3"/>
        <v>62.760000000000005</v>
      </c>
    </row>
    <row r="62" spans="1:17" s="58" customFormat="1">
      <c r="A62" s="133" t="s">
        <v>147</v>
      </c>
      <c r="B62" s="51"/>
      <c r="C62" s="51"/>
      <c r="D62" s="51"/>
      <c r="E62" s="51"/>
      <c r="F62" s="51"/>
      <c r="G62" s="51"/>
      <c r="H62" s="51"/>
      <c r="I62" s="51" t="s">
        <v>144</v>
      </c>
      <c r="J62" s="51" t="s">
        <v>283</v>
      </c>
      <c r="K62" s="214" t="s">
        <v>136</v>
      </c>
      <c r="L62" s="214"/>
      <c r="M62" s="79">
        <v>0</v>
      </c>
      <c r="N62" s="50">
        <v>0</v>
      </c>
      <c r="O62" s="50">
        <v>20071</v>
      </c>
      <c r="P62" s="105">
        <v>0</v>
      </c>
      <c r="Q62" s="118">
        <v>0</v>
      </c>
    </row>
    <row r="63" spans="1:17" s="58" customFormat="1">
      <c r="A63" s="133" t="s">
        <v>147</v>
      </c>
      <c r="B63" s="51"/>
      <c r="C63" s="51"/>
      <c r="D63" s="51"/>
      <c r="E63" s="51"/>
      <c r="F63" s="51"/>
      <c r="G63" s="51"/>
      <c r="H63" s="51"/>
      <c r="I63" s="51" t="s">
        <v>144</v>
      </c>
      <c r="J63" s="51" t="s">
        <v>281</v>
      </c>
      <c r="K63" s="214" t="s">
        <v>282</v>
      </c>
      <c r="L63" s="214"/>
      <c r="M63" s="79">
        <v>0</v>
      </c>
      <c r="N63" s="50">
        <v>0</v>
      </c>
      <c r="O63" s="50">
        <v>20071</v>
      </c>
      <c r="P63" s="105">
        <v>0</v>
      </c>
      <c r="Q63" s="118">
        <v>0</v>
      </c>
    </row>
    <row r="64" spans="1:17">
      <c r="A64" s="155" t="s">
        <v>149</v>
      </c>
      <c r="B64" s="156" t="s">
        <v>8</v>
      </c>
      <c r="C64" s="156"/>
      <c r="D64" s="156" t="s">
        <v>13</v>
      </c>
      <c r="E64" s="156" t="s">
        <v>10</v>
      </c>
      <c r="F64" s="156"/>
      <c r="G64" s="156"/>
      <c r="H64" s="156"/>
      <c r="I64" s="156" t="s">
        <v>144</v>
      </c>
      <c r="J64" s="156" t="s">
        <v>150</v>
      </c>
      <c r="K64" s="156"/>
      <c r="L64" s="156"/>
      <c r="M64" s="157">
        <f>M65</f>
        <v>8253</v>
      </c>
      <c r="N64" s="158">
        <v>20000</v>
      </c>
      <c r="O64" s="158">
        <f>O65</f>
        <v>18452</v>
      </c>
      <c r="P64" s="159">
        <f t="shared" si="2"/>
        <v>223.57930449533507</v>
      </c>
      <c r="Q64" s="160">
        <f t="shared" si="3"/>
        <v>92.259999999999991</v>
      </c>
    </row>
    <row r="65" spans="1:17">
      <c r="A65" s="133" t="s">
        <v>149</v>
      </c>
      <c r="B65" s="51"/>
      <c r="C65" s="51"/>
      <c r="D65" s="51"/>
      <c r="E65" s="51"/>
      <c r="F65" s="51"/>
      <c r="G65" s="51"/>
      <c r="H65" s="51"/>
      <c r="I65" s="51" t="s">
        <v>144</v>
      </c>
      <c r="J65" s="87" t="s">
        <v>151</v>
      </c>
      <c r="K65" s="51" t="s">
        <v>15</v>
      </c>
      <c r="L65" s="51"/>
      <c r="M65" s="79">
        <f>M66</f>
        <v>8253</v>
      </c>
      <c r="N65" s="50">
        <v>20000</v>
      </c>
      <c r="O65" s="50">
        <f>O66</f>
        <v>18452</v>
      </c>
      <c r="P65" s="105">
        <f t="shared" si="2"/>
        <v>223.57930449533507</v>
      </c>
      <c r="Q65" s="118">
        <f t="shared" si="3"/>
        <v>92.259999999999991</v>
      </c>
    </row>
    <row r="66" spans="1:17">
      <c r="A66" s="133" t="s">
        <v>149</v>
      </c>
      <c r="B66" s="51"/>
      <c r="C66" s="51"/>
      <c r="D66" s="51"/>
      <c r="E66" s="51"/>
      <c r="F66" s="51"/>
      <c r="G66" s="51"/>
      <c r="H66" s="51"/>
      <c r="I66" s="51" t="s">
        <v>144</v>
      </c>
      <c r="J66" s="87" t="s">
        <v>134</v>
      </c>
      <c r="K66" s="51" t="s">
        <v>55</v>
      </c>
      <c r="L66" s="51"/>
      <c r="M66" s="79">
        <f>M67</f>
        <v>8253</v>
      </c>
      <c r="N66" s="50">
        <v>20000</v>
      </c>
      <c r="O66" s="50">
        <f>O67</f>
        <v>18452</v>
      </c>
      <c r="P66" s="105">
        <f t="shared" si="2"/>
        <v>223.57930449533507</v>
      </c>
      <c r="Q66" s="118">
        <f t="shared" si="3"/>
        <v>92.259999999999991</v>
      </c>
    </row>
    <row r="67" spans="1:17">
      <c r="A67" s="133" t="s">
        <v>149</v>
      </c>
      <c r="B67" s="51" t="s">
        <v>8</v>
      </c>
      <c r="C67" s="51"/>
      <c r="D67" s="51" t="s">
        <v>13</v>
      </c>
      <c r="E67" s="51" t="s">
        <v>10</v>
      </c>
      <c r="F67" s="51"/>
      <c r="G67" s="51"/>
      <c r="H67" s="51"/>
      <c r="I67" s="51" t="s">
        <v>144</v>
      </c>
      <c r="J67" s="87" t="s">
        <v>121</v>
      </c>
      <c r="K67" s="51" t="s">
        <v>58</v>
      </c>
      <c r="L67" s="51"/>
      <c r="M67" s="79">
        <v>8253</v>
      </c>
      <c r="N67" s="50">
        <v>20000</v>
      </c>
      <c r="O67" s="50">
        <v>18452</v>
      </c>
      <c r="P67" s="105">
        <f t="shared" si="2"/>
        <v>223.57930449533507</v>
      </c>
      <c r="Q67" s="118">
        <f t="shared" si="3"/>
        <v>92.259999999999991</v>
      </c>
    </row>
    <row r="68" spans="1:17">
      <c r="A68" s="155" t="s">
        <v>255</v>
      </c>
      <c r="B68" s="156" t="s">
        <v>8</v>
      </c>
      <c r="C68" s="156"/>
      <c r="D68" s="156" t="s">
        <v>13</v>
      </c>
      <c r="E68" s="156"/>
      <c r="F68" s="156"/>
      <c r="G68" s="156"/>
      <c r="H68" s="156"/>
      <c r="I68" s="156" t="s">
        <v>144</v>
      </c>
      <c r="J68" s="156" t="s">
        <v>254</v>
      </c>
      <c r="K68" s="156"/>
      <c r="L68" s="156"/>
      <c r="M68" s="157">
        <f>M69</f>
        <v>48660</v>
      </c>
      <c r="N68" s="158">
        <v>20000</v>
      </c>
      <c r="O68" s="158">
        <f>O69</f>
        <v>26473</v>
      </c>
      <c r="P68" s="159">
        <f t="shared" si="2"/>
        <v>54.404027949034116</v>
      </c>
      <c r="Q68" s="160">
        <f t="shared" si="3"/>
        <v>132.36500000000001</v>
      </c>
    </row>
    <row r="69" spans="1:17">
      <c r="A69" s="134" t="s">
        <v>255</v>
      </c>
      <c r="B69" s="51"/>
      <c r="C69" s="51"/>
      <c r="D69" s="51"/>
      <c r="E69" s="51"/>
      <c r="F69" s="51"/>
      <c r="G69" s="51"/>
      <c r="H69" s="51"/>
      <c r="I69" s="51" t="s">
        <v>144</v>
      </c>
      <c r="J69" s="87" t="s">
        <v>16</v>
      </c>
      <c r="K69" s="51" t="s">
        <v>17</v>
      </c>
      <c r="L69" s="51"/>
      <c r="M69" s="79">
        <f>M70</f>
        <v>48660</v>
      </c>
      <c r="N69" s="50">
        <v>20000</v>
      </c>
      <c r="O69" s="50">
        <f>O70</f>
        <v>26473</v>
      </c>
      <c r="P69" s="105">
        <f t="shared" si="2"/>
        <v>54.404027949034116</v>
      </c>
      <c r="Q69" s="118">
        <f t="shared" si="3"/>
        <v>132.36500000000001</v>
      </c>
    </row>
    <row r="70" spans="1:17">
      <c r="A70" s="134" t="s">
        <v>255</v>
      </c>
      <c r="B70" s="51"/>
      <c r="C70" s="51"/>
      <c r="D70" s="51"/>
      <c r="E70" s="51"/>
      <c r="F70" s="51"/>
      <c r="G70" s="51"/>
      <c r="H70" s="51"/>
      <c r="I70" s="51" t="s">
        <v>144</v>
      </c>
      <c r="J70" s="87" t="s">
        <v>152</v>
      </c>
      <c r="K70" s="51" t="s">
        <v>71</v>
      </c>
      <c r="L70" s="51"/>
      <c r="M70" s="79">
        <f>M71</f>
        <v>48660</v>
      </c>
      <c r="N70" s="50">
        <v>20000</v>
      </c>
      <c r="O70" s="50">
        <f>O71</f>
        <v>26473</v>
      </c>
      <c r="P70" s="105">
        <f t="shared" si="2"/>
        <v>54.404027949034116</v>
      </c>
      <c r="Q70" s="118">
        <f t="shared" si="3"/>
        <v>132.36500000000001</v>
      </c>
    </row>
    <row r="71" spans="1:17">
      <c r="A71" s="134" t="s">
        <v>255</v>
      </c>
      <c r="B71" s="51" t="s">
        <v>8</v>
      </c>
      <c r="C71" s="51"/>
      <c r="D71" s="51" t="s">
        <v>13</v>
      </c>
      <c r="E71" s="51"/>
      <c r="F71" s="51"/>
      <c r="G71" s="51"/>
      <c r="H71" s="51"/>
      <c r="I71" s="51" t="s">
        <v>144</v>
      </c>
      <c r="J71" s="87" t="s">
        <v>73</v>
      </c>
      <c r="K71" s="51" t="s">
        <v>74</v>
      </c>
      <c r="L71" s="51"/>
      <c r="M71" s="79">
        <v>48660</v>
      </c>
      <c r="N71" s="50">
        <v>20000</v>
      </c>
      <c r="O71" s="50">
        <v>26473</v>
      </c>
      <c r="P71" s="105">
        <f t="shared" si="2"/>
        <v>54.404027949034116</v>
      </c>
      <c r="Q71" s="118">
        <f t="shared" si="3"/>
        <v>132.36500000000001</v>
      </c>
    </row>
    <row r="72" spans="1:17">
      <c r="A72" s="155" t="s">
        <v>262</v>
      </c>
      <c r="B72" s="156" t="s">
        <v>8</v>
      </c>
      <c r="C72" s="156"/>
      <c r="D72" s="156" t="s">
        <v>13</v>
      </c>
      <c r="E72" s="156"/>
      <c r="F72" s="156"/>
      <c r="G72" s="156"/>
      <c r="H72" s="156"/>
      <c r="I72" s="156" t="s">
        <v>144</v>
      </c>
      <c r="J72" s="156" t="s">
        <v>256</v>
      </c>
      <c r="K72" s="156"/>
      <c r="L72" s="156"/>
      <c r="M72" s="157">
        <v>0</v>
      </c>
      <c r="N72" s="158">
        <v>60000</v>
      </c>
      <c r="O72" s="158">
        <f>O73</f>
        <v>82500</v>
      </c>
      <c r="P72" s="159">
        <v>0</v>
      </c>
      <c r="Q72" s="160">
        <f t="shared" si="3"/>
        <v>137.5</v>
      </c>
    </row>
    <row r="73" spans="1:17">
      <c r="A73" s="134" t="s">
        <v>262</v>
      </c>
      <c r="B73" s="51"/>
      <c r="C73" s="51"/>
      <c r="D73" s="51"/>
      <c r="E73" s="51"/>
      <c r="F73" s="51"/>
      <c r="G73" s="51"/>
      <c r="H73" s="51"/>
      <c r="I73" s="51" t="s">
        <v>144</v>
      </c>
      <c r="J73" s="87" t="s">
        <v>16</v>
      </c>
      <c r="K73" s="51" t="s">
        <v>17</v>
      </c>
      <c r="L73" s="51"/>
      <c r="M73" s="79">
        <v>0</v>
      </c>
      <c r="N73" s="50">
        <v>60000</v>
      </c>
      <c r="O73" s="50">
        <f>O74</f>
        <v>82500</v>
      </c>
      <c r="P73" s="105">
        <v>0</v>
      </c>
      <c r="Q73" s="118">
        <f t="shared" si="3"/>
        <v>137.5</v>
      </c>
    </row>
    <row r="74" spans="1:17">
      <c r="A74" s="134" t="s">
        <v>262</v>
      </c>
      <c r="B74" s="51"/>
      <c r="C74" s="51"/>
      <c r="D74" s="51"/>
      <c r="E74" s="51"/>
      <c r="F74" s="51"/>
      <c r="G74" s="51"/>
      <c r="H74" s="51"/>
      <c r="I74" s="51" t="s">
        <v>144</v>
      </c>
      <c r="J74" s="87" t="s">
        <v>67</v>
      </c>
      <c r="K74" s="51" t="s">
        <v>68</v>
      </c>
      <c r="L74" s="51"/>
      <c r="M74" s="79">
        <v>0</v>
      </c>
      <c r="N74" s="50">
        <v>60000</v>
      </c>
      <c r="O74" s="50">
        <f>O75</f>
        <v>82500</v>
      </c>
      <c r="P74" s="105">
        <v>0</v>
      </c>
      <c r="Q74" s="118">
        <f t="shared" si="3"/>
        <v>137.5</v>
      </c>
    </row>
    <row r="75" spans="1:17">
      <c r="A75" s="134" t="s">
        <v>262</v>
      </c>
      <c r="B75" s="51" t="s">
        <v>8</v>
      </c>
      <c r="C75" s="51"/>
      <c r="D75" s="51" t="s">
        <v>13</v>
      </c>
      <c r="E75" s="51"/>
      <c r="F75" s="51"/>
      <c r="G75" s="51"/>
      <c r="H75" s="51"/>
      <c r="I75" s="51" t="s">
        <v>144</v>
      </c>
      <c r="J75" s="87" t="s">
        <v>69</v>
      </c>
      <c r="K75" s="51" t="s">
        <v>70</v>
      </c>
      <c r="L75" s="51"/>
      <c r="M75" s="79">
        <v>0</v>
      </c>
      <c r="N75" s="50">
        <v>60000</v>
      </c>
      <c r="O75" s="50">
        <v>82500</v>
      </c>
      <c r="P75" s="105">
        <v>0</v>
      </c>
      <c r="Q75" s="118">
        <f t="shared" si="3"/>
        <v>137.5</v>
      </c>
    </row>
    <row r="76" spans="1:17">
      <c r="A76" s="155" t="s">
        <v>153</v>
      </c>
      <c r="B76" s="156" t="s">
        <v>8</v>
      </c>
      <c r="C76" s="156"/>
      <c r="D76" s="156" t="s">
        <v>13</v>
      </c>
      <c r="E76" s="156"/>
      <c r="F76" s="156"/>
      <c r="G76" s="156"/>
      <c r="H76" s="156"/>
      <c r="I76" s="156" t="s">
        <v>144</v>
      </c>
      <c r="J76" s="156" t="s">
        <v>257</v>
      </c>
      <c r="K76" s="156"/>
      <c r="L76" s="156"/>
      <c r="M76" s="157">
        <v>0</v>
      </c>
      <c r="N76" s="158">
        <v>5000</v>
      </c>
      <c r="O76" s="158">
        <v>0</v>
      </c>
      <c r="P76" s="159">
        <v>0</v>
      </c>
      <c r="Q76" s="160">
        <f t="shared" ref="Q76:Q139" si="12">O76/N76*100</f>
        <v>0</v>
      </c>
    </row>
    <row r="77" spans="1:17">
      <c r="A77" s="134" t="s">
        <v>153</v>
      </c>
      <c r="B77" s="51"/>
      <c r="C77" s="51"/>
      <c r="D77" s="51"/>
      <c r="E77" s="51"/>
      <c r="F77" s="51"/>
      <c r="G77" s="51"/>
      <c r="H77" s="51"/>
      <c r="I77" s="51" t="s">
        <v>144</v>
      </c>
      <c r="J77" s="87" t="s">
        <v>16</v>
      </c>
      <c r="K77" s="51" t="s">
        <v>17</v>
      </c>
      <c r="L77" s="51"/>
      <c r="M77" s="79">
        <v>0</v>
      </c>
      <c r="N77" s="50">
        <v>5000</v>
      </c>
      <c r="O77" s="50">
        <v>0</v>
      </c>
      <c r="P77" s="105">
        <v>0</v>
      </c>
      <c r="Q77" s="118">
        <f t="shared" si="12"/>
        <v>0</v>
      </c>
    </row>
    <row r="78" spans="1:17">
      <c r="A78" s="134" t="s">
        <v>153</v>
      </c>
      <c r="B78" s="51"/>
      <c r="C78" s="51"/>
      <c r="D78" s="51"/>
      <c r="E78" s="51"/>
      <c r="F78" s="51"/>
      <c r="G78" s="51"/>
      <c r="H78" s="51"/>
      <c r="I78" s="51" t="s">
        <v>144</v>
      </c>
      <c r="J78" s="87" t="s">
        <v>67</v>
      </c>
      <c r="K78" s="51" t="s">
        <v>68</v>
      </c>
      <c r="L78" s="51"/>
      <c r="M78" s="79">
        <v>0</v>
      </c>
      <c r="N78" s="50">
        <v>5000</v>
      </c>
      <c r="O78" s="50">
        <v>0</v>
      </c>
      <c r="P78" s="105">
        <v>0</v>
      </c>
      <c r="Q78" s="118">
        <f t="shared" si="12"/>
        <v>0</v>
      </c>
    </row>
    <row r="79" spans="1:17">
      <c r="A79" s="134" t="s">
        <v>153</v>
      </c>
      <c r="B79" s="51" t="s">
        <v>8</v>
      </c>
      <c r="C79" s="51"/>
      <c r="D79" s="51" t="s">
        <v>13</v>
      </c>
      <c r="E79" s="51"/>
      <c r="F79" s="51"/>
      <c r="G79" s="51"/>
      <c r="H79" s="51"/>
      <c r="I79" s="51" t="s">
        <v>144</v>
      </c>
      <c r="J79" s="87" t="s">
        <v>69</v>
      </c>
      <c r="K79" s="51" t="s">
        <v>70</v>
      </c>
      <c r="L79" s="51"/>
      <c r="M79" s="79">
        <v>0</v>
      </c>
      <c r="N79" s="50">
        <v>5000</v>
      </c>
      <c r="O79" s="50">
        <v>0</v>
      </c>
      <c r="P79" s="105">
        <v>0</v>
      </c>
      <c r="Q79" s="118">
        <f t="shared" si="12"/>
        <v>0</v>
      </c>
    </row>
    <row r="80" spans="1:17" s="40" customFormat="1">
      <c r="A80" s="155" t="s">
        <v>154</v>
      </c>
      <c r="B80" s="156" t="s">
        <v>8</v>
      </c>
      <c r="C80" s="156"/>
      <c r="D80" s="156" t="s">
        <v>13</v>
      </c>
      <c r="E80" s="156"/>
      <c r="F80" s="156"/>
      <c r="G80" s="156"/>
      <c r="H80" s="156"/>
      <c r="I80" s="156" t="s">
        <v>144</v>
      </c>
      <c r="J80" s="156" t="s">
        <v>258</v>
      </c>
      <c r="K80" s="156"/>
      <c r="L80" s="156"/>
      <c r="M80" s="157">
        <v>0</v>
      </c>
      <c r="N80" s="158">
        <v>15000</v>
      </c>
      <c r="O80" s="158">
        <f>O81</f>
        <v>10875</v>
      </c>
      <c r="P80" s="159">
        <v>0</v>
      </c>
      <c r="Q80" s="160">
        <f t="shared" si="12"/>
        <v>72.5</v>
      </c>
    </row>
    <row r="81" spans="1:17" s="40" customFormat="1">
      <c r="A81" s="134" t="s">
        <v>154</v>
      </c>
      <c r="B81" s="51"/>
      <c r="C81" s="51"/>
      <c r="D81" s="51"/>
      <c r="E81" s="51"/>
      <c r="F81" s="51"/>
      <c r="G81" s="51"/>
      <c r="H81" s="51"/>
      <c r="I81" s="51" t="s">
        <v>144</v>
      </c>
      <c r="J81" s="87" t="s">
        <v>16</v>
      </c>
      <c r="K81" s="51" t="s">
        <v>17</v>
      </c>
      <c r="L81" s="51"/>
      <c r="M81" s="79">
        <v>0</v>
      </c>
      <c r="N81" s="50">
        <v>15000</v>
      </c>
      <c r="O81" s="50">
        <f>O82</f>
        <v>10875</v>
      </c>
      <c r="P81" s="105">
        <v>0</v>
      </c>
      <c r="Q81" s="118">
        <f t="shared" si="12"/>
        <v>72.5</v>
      </c>
    </row>
    <row r="82" spans="1:17" s="40" customFormat="1">
      <c r="A82" s="134" t="s">
        <v>154</v>
      </c>
      <c r="B82" s="51"/>
      <c r="C82" s="51"/>
      <c r="D82" s="51"/>
      <c r="E82" s="51"/>
      <c r="F82" s="51"/>
      <c r="G82" s="51"/>
      <c r="H82" s="51"/>
      <c r="I82" s="51" t="s">
        <v>144</v>
      </c>
      <c r="J82" s="87" t="s">
        <v>67</v>
      </c>
      <c r="K82" s="51" t="s">
        <v>68</v>
      </c>
      <c r="L82" s="51"/>
      <c r="M82" s="79">
        <v>0</v>
      </c>
      <c r="N82" s="50">
        <v>15000</v>
      </c>
      <c r="O82" s="50">
        <f>O83</f>
        <v>10875</v>
      </c>
      <c r="P82" s="105">
        <v>0</v>
      </c>
      <c r="Q82" s="118">
        <f t="shared" si="12"/>
        <v>72.5</v>
      </c>
    </row>
    <row r="83" spans="1:17" s="40" customFormat="1">
      <c r="A83" s="134" t="s">
        <v>154</v>
      </c>
      <c r="B83" s="51" t="s">
        <v>8</v>
      </c>
      <c r="C83" s="51"/>
      <c r="D83" s="51" t="s">
        <v>13</v>
      </c>
      <c r="E83" s="51"/>
      <c r="F83" s="51"/>
      <c r="G83" s="51"/>
      <c r="H83" s="51"/>
      <c r="I83" s="51" t="s">
        <v>144</v>
      </c>
      <c r="J83" s="87" t="s">
        <v>69</v>
      </c>
      <c r="K83" s="51" t="s">
        <v>70</v>
      </c>
      <c r="L83" s="51"/>
      <c r="M83" s="79">
        <v>0</v>
      </c>
      <c r="N83" s="50">
        <v>15000</v>
      </c>
      <c r="O83" s="50">
        <v>10875</v>
      </c>
      <c r="P83" s="105">
        <v>0</v>
      </c>
      <c r="Q83" s="118">
        <f t="shared" si="12"/>
        <v>72.5</v>
      </c>
    </row>
    <row r="84" spans="1:17" s="40" customFormat="1">
      <c r="A84" s="155" t="s">
        <v>243</v>
      </c>
      <c r="B84" s="156" t="s">
        <v>8</v>
      </c>
      <c r="C84" s="156"/>
      <c r="D84" s="156" t="s">
        <v>13</v>
      </c>
      <c r="E84" s="156"/>
      <c r="F84" s="156"/>
      <c r="G84" s="156"/>
      <c r="H84" s="156"/>
      <c r="I84" s="156" t="s">
        <v>144</v>
      </c>
      <c r="J84" s="156" t="s">
        <v>259</v>
      </c>
      <c r="K84" s="156"/>
      <c r="L84" s="156"/>
      <c r="M84" s="157">
        <v>0</v>
      </c>
      <c r="N84" s="158">
        <v>110000</v>
      </c>
      <c r="O84" s="158">
        <f>O85</f>
        <v>122500</v>
      </c>
      <c r="P84" s="159">
        <v>0</v>
      </c>
      <c r="Q84" s="160">
        <f t="shared" si="12"/>
        <v>111.36363636363636</v>
      </c>
    </row>
    <row r="85" spans="1:17" s="40" customFormat="1">
      <c r="A85" s="133" t="s">
        <v>243</v>
      </c>
      <c r="B85" s="51"/>
      <c r="C85" s="51"/>
      <c r="D85" s="51"/>
      <c r="E85" s="51"/>
      <c r="F85" s="51"/>
      <c r="G85" s="51"/>
      <c r="H85" s="51"/>
      <c r="I85" s="51" t="s">
        <v>144</v>
      </c>
      <c r="J85" s="87" t="s">
        <v>16</v>
      </c>
      <c r="K85" s="51" t="s">
        <v>17</v>
      </c>
      <c r="L85" s="51"/>
      <c r="M85" s="79">
        <v>0</v>
      </c>
      <c r="N85" s="50">
        <v>110000</v>
      </c>
      <c r="O85" s="50">
        <f>O86</f>
        <v>122500</v>
      </c>
      <c r="P85" s="105">
        <v>0</v>
      </c>
      <c r="Q85" s="118">
        <f t="shared" si="12"/>
        <v>111.36363636363636</v>
      </c>
    </row>
    <row r="86" spans="1:17" s="40" customFormat="1">
      <c r="A86" s="133" t="s">
        <v>243</v>
      </c>
      <c r="B86" s="51"/>
      <c r="C86" s="51"/>
      <c r="D86" s="51"/>
      <c r="E86" s="51"/>
      <c r="F86" s="51"/>
      <c r="G86" s="51"/>
      <c r="H86" s="51"/>
      <c r="I86" s="51" t="s">
        <v>144</v>
      </c>
      <c r="J86" s="87" t="s">
        <v>152</v>
      </c>
      <c r="K86" s="51" t="s">
        <v>68</v>
      </c>
      <c r="L86" s="51"/>
      <c r="M86" s="79">
        <v>0</v>
      </c>
      <c r="N86" s="50">
        <v>110000</v>
      </c>
      <c r="O86" s="50">
        <f>O87</f>
        <v>122500</v>
      </c>
      <c r="P86" s="105">
        <v>0</v>
      </c>
      <c r="Q86" s="118">
        <f t="shared" si="12"/>
        <v>111.36363636363636</v>
      </c>
    </row>
    <row r="87" spans="1:17" s="40" customFormat="1">
      <c r="A87" s="133" t="s">
        <v>243</v>
      </c>
      <c r="B87" s="51" t="s">
        <v>8</v>
      </c>
      <c r="C87" s="51"/>
      <c r="D87" s="51" t="s">
        <v>13</v>
      </c>
      <c r="E87" s="51"/>
      <c r="F87" s="51"/>
      <c r="G87" s="51"/>
      <c r="H87" s="51"/>
      <c r="I87" s="51" t="s">
        <v>144</v>
      </c>
      <c r="J87" s="87" t="s">
        <v>279</v>
      </c>
      <c r="K87" s="51" t="s">
        <v>70</v>
      </c>
      <c r="L87" s="51"/>
      <c r="M87" s="79">
        <v>0</v>
      </c>
      <c r="N87" s="50">
        <v>110000</v>
      </c>
      <c r="O87" s="50">
        <v>122500</v>
      </c>
      <c r="P87" s="105">
        <v>0</v>
      </c>
      <c r="Q87" s="118">
        <f t="shared" si="12"/>
        <v>111.36363636363636</v>
      </c>
    </row>
    <row r="88" spans="1:17" s="58" customFormat="1">
      <c r="A88" s="155" t="s">
        <v>271</v>
      </c>
      <c r="B88" s="156" t="s">
        <v>8</v>
      </c>
      <c r="C88" s="156"/>
      <c r="D88" s="156" t="s">
        <v>13</v>
      </c>
      <c r="E88" s="156"/>
      <c r="F88" s="156"/>
      <c r="G88" s="156"/>
      <c r="H88" s="156"/>
      <c r="I88" s="156" t="s">
        <v>144</v>
      </c>
      <c r="J88" s="156" t="s">
        <v>270</v>
      </c>
      <c r="K88" s="156"/>
      <c r="L88" s="156"/>
      <c r="M88" s="157">
        <v>61250</v>
      </c>
      <c r="N88" s="158">
        <v>0</v>
      </c>
      <c r="O88" s="158">
        <v>0</v>
      </c>
      <c r="P88" s="159">
        <v>0</v>
      </c>
      <c r="Q88" s="160">
        <v>0</v>
      </c>
    </row>
    <row r="89" spans="1:17" s="58" customFormat="1">
      <c r="A89" s="133" t="s">
        <v>271</v>
      </c>
      <c r="B89" s="51"/>
      <c r="C89" s="51"/>
      <c r="D89" s="51"/>
      <c r="E89" s="51"/>
      <c r="F89" s="51"/>
      <c r="G89" s="51"/>
      <c r="H89" s="51"/>
      <c r="I89" s="51" t="s">
        <v>144</v>
      </c>
      <c r="J89" s="87" t="s">
        <v>16</v>
      </c>
      <c r="K89" s="51" t="s">
        <v>17</v>
      </c>
      <c r="L89" s="51"/>
      <c r="M89" s="79">
        <v>61250</v>
      </c>
      <c r="N89" s="50">
        <v>0</v>
      </c>
      <c r="O89" s="50">
        <v>0</v>
      </c>
      <c r="P89" s="105">
        <f t="shared" ref="P89:P126" si="13">O89/M89*100</f>
        <v>0</v>
      </c>
      <c r="Q89" s="118">
        <v>0</v>
      </c>
    </row>
    <row r="90" spans="1:17" s="58" customFormat="1">
      <c r="A90" s="133" t="s">
        <v>271</v>
      </c>
      <c r="B90" s="51"/>
      <c r="C90" s="51"/>
      <c r="D90" s="51"/>
      <c r="E90" s="51"/>
      <c r="F90" s="51"/>
      <c r="G90" s="51"/>
      <c r="H90" s="51"/>
      <c r="I90" s="51" t="s">
        <v>144</v>
      </c>
      <c r="J90" s="87" t="s">
        <v>67</v>
      </c>
      <c r="K90" s="51" t="s">
        <v>68</v>
      </c>
      <c r="L90" s="51"/>
      <c r="M90" s="79">
        <v>61250</v>
      </c>
      <c r="N90" s="50">
        <v>0</v>
      </c>
      <c r="O90" s="50">
        <v>0</v>
      </c>
      <c r="P90" s="105">
        <f t="shared" si="13"/>
        <v>0</v>
      </c>
      <c r="Q90" s="118">
        <v>0</v>
      </c>
    </row>
    <row r="91" spans="1:17" s="58" customFormat="1">
      <c r="A91" s="133" t="s">
        <v>271</v>
      </c>
      <c r="B91" s="51" t="s">
        <v>8</v>
      </c>
      <c r="C91" s="51"/>
      <c r="D91" s="51" t="s">
        <v>13</v>
      </c>
      <c r="E91" s="51"/>
      <c r="F91" s="51"/>
      <c r="G91" s="51"/>
      <c r="H91" s="51"/>
      <c r="I91" s="51" t="s">
        <v>144</v>
      </c>
      <c r="J91" s="87" t="s">
        <v>69</v>
      </c>
      <c r="K91" s="51" t="s">
        <v>70</v>
      </c>
      <c r="L91" s="51"/>
      <c r="M91" s="79">
        <v>61250</v>
      </c>
      <c r="N91" s="50">
        <v>0</v>
      </c>
      <c r="O91" s="50">
        <v>0</v>
      </c>
      <c r="P91" s="105">
        <f t="shared" si="13"/>
        <v>0</v>
      </c>
      <c r="Q91" s="118">
        <v>0</v>
      </c>
    </row>
    <row r="92" spans="1:17" s="58" customFormat="1">
      <c r="A92" s="155" t="s">
        <v>272</v>
      </c>
      <c r="B92" s="156" t="s">
        <v>8</v>
      </c>
      <c r="C92" s="156"/>
      <c r="D92" s="156" t="s">
        <v>13</v>
      </c>
      <c r="E92" s="156"/>
      <c r="F92" s="156"/>
      <c r="G92" s="156"/>
      <c r="H92" s="156"/>
      <c r="I92" s="156" t="s">
        <v>144</v>
      </c>
      <c r="J92" s="156" t="s">
        <v>273</v>
      </c>
      <c r="K92" s="156"/>
      <c r="L92" s="156"/>
      <c r="M92" s="157">
        <v>18750</v>
      </c>
      <c r="N92" s="158">
        <v>0</v>
      </c>
      <c r="O92" s="158">
        <v>0</v>
      </c>
      <c r="P92" s="159">
        <f t="shared" si="13"/>
        <v>0</v>
      </c>
      <c r="Q92" s="160">
        <v>0</v>
      </c>
    </row>
    <row r="93" spans="1:17" s="58" customFormat="1">
      <c r="A93" s="133" t="s">
        <v>272</v>
      </c>
      <c r="B93" s="51"/>
      <c r="C93" s="51"/>
      <c r="D93" s="51"/>
      <c r="E93" s="51"/>
      <c r="F93" s="51"/>
      <c r="G93" s="51"/>
      <c r="H93" s="51"/>
      <c r="I93" s="51" t="s">
        <v>144</v>
      </c>
      <c r="J93" s="87" t="s">
        <v>16</v>
      </c>
      <c r="K93" s="51" t="s">
        <v>17</v>
      </c>
      <c r="L93" s="51"/>
      <c r="M93" s="79">
        <v>18750</v>
      </c>
      <c r="N93" s="50">
        <v>0</v>
      </c>
      <c r="O93" s="50">
        <v>0</v>
      </c>
      <c r="P93" s="105">
        <f t="shared" si="13"/>
        <v>0</v>
      </c>
      <c r="Q93" s="118">
        <v>0</v>
      </c>
    </row>
    <row r="94" spans="1:17" s="58" customFormat="1">
      <c r="A94" s="133" t="s">
        <v>272</v>
      </c>
      <c r="B94" s="51"/>
      <c r="C94" s="51"/>
      <c r="D94" s="51"/>
      <c r="E94" s="51"/>
      <c r="F94" s="51"/>
      <c r="G94" s="51"/>
      <c r="H94" s="51"/>
      <c r="I94" s="51" t="s">
        <v>144</v>
      </c>
      <c r="J94" s="87" t="s">
        <v>67</v>
      </c>
      <c r="K94" s="51" t="s">
        <v>68</v>
      </c>
      <c r="L94" s="51"/>
      <c r="M94" s="79">
        <v>18750</v>
      </c>
      <c r="N94" s="50">
        <v>0</v>
      </c>
      <c r="O94" s="50">
        <v>0</v>
      </c>
      <c r="P94" s="105">
        <f t="shared" si="13"/>
        <v>0</v>
      </c>
      <c r="Q94" s="118">
        <v>0</v>
      </c>
    </row>
    <row r="95" spans="1:17" s="58" customFormat="1">
      <c r="A95" s="133" t="s">
        <v>272</v>
      </c>
      <c r="B95" s="51" t="s">
        <v>8</v>
      </c>
      <c r="C95" s="51"/>
      <c r="D95" s="51" t="s">
        <v>13</v>
      </c>
      <c r="E95" s="51"/>
      <c r="F95" s="51"/>
      <c r="G95" s="51"/>
      <c r="H95" s="51"/>
      <c r="I95" s="51" t="s">
        <v>144</v>
      </c>
      <c r="J95" s="87" t="s">
        <v>69</v>
      </c>
      <c r="K95" s="51" t="s">
        <v>70</v>
      </c>
      <c r="L95" s="51"/>
      <c r="M95" s="79">
        <v>18750</v>
      </c>
      <c r="N95" s="50">
        <v>0</v>
      </c>
      <c r="O95" s="50">
        <v>0</v>
      </c>
      <c r="P95" s="105">
        <f t="shared" si="13"/>
        <v>0</v>
      </c>
      <c r="Q95" s="118">
        <v>0</v>
      </c>
    </row>
    <row r="96" spans="1:17" s="58" customFormat="1">
      <c r="A96" s="155" t="s">
        <v>274</v>
      </c>
      <c r="B96" s="156" t="s">
        <v>8</v>
      </c>
      <c r="C96" s="156"/>
      <c r="D96" s="156" t="s">
        <v>13</v>
      </c>
      <c r="E96" s="156"/>
      <c r="F96" s="156"/>
      <c r="G96" s="156"/>
      <c r="H96" s="156"/>
      <c r="I96" s="156" t="s">
        <v>144</v>
      </c>
      <c r="J96" s="156" t="s">
        <v>275</v>
      </c>
      <c r="K96" s="156"/>
      <c r="L96" s="156"/>
      <c r="M96" s="157">
        <v>25000</v>
      </c>
      <c r="N96" s="158">
        <v>0</v>
      </c>
      <c r="O96" s="158">
        <v>0</v>
      </c>
      <c r="P96" s="159">
        <f t="shared" si="13"/>
        <v>0</v>
      </c>
      <c r="Q96" s="160">
        <v>0</v>
      </c>
    </row>
    <row r="97" spans="1:17" s="58" customFormat="1">
      <c r="A97" s="133" t="s">
        <v>274</v>
      </c>
      <c r="B97" s="51"/>
      <c r="C97" s="51"/>
      <c r="D97" s="51"/>
      <c r="E97" s="51"/>
      <c r="F97" s="51"/>
      <c r="G97" s="51"/>
      <c r="H97" s="51"/>
      <c r="I97" s="51" t="s">
        <v>144</v>
      </c>
      <c r="J97" s="87" t="s">
        <v>16</v>
      </c>
      <c r="K97" s="51" t="s">
        <v>17</v>
      </c>
      <c r="L97" s="51"/>
      <c r="M97" s="79">
        <v>25000</v>
      </c>
      <c r="N97" s="50">
        <v>0</v>
      </c>
      <c r="O97" s="50">
        <v>0</v>
      </c>
      <c r="P97" s="105">
        <f t="shared" si="13"/>
        <v>0</v>
      </c>
      <c r="Q97" s="118">
        <v>0</v>
      </c>
    </row>
    <row r="98" spans="1:17" s="58" customFormat="1">
      <c r="A98" s="133" t="s">
        <v>274</v>
      </c>
      <c r="B98" s="51"/>
      <c r="C98" s="51"/>
      <c r="D98" s="51"/>
      <c r="E98" s="51"/>
      <c r="F98" s="51"/>
      <c r="G98" s="51"/>
      <c r="H98" s="51"/>
      <c r="I98" s="51" t="s">
        <v>144</v>
      </c>
      <c r="J98" s="87" t="s">
        <v>67</v>
      </c>
      <c r="K98" s="51" t="s">
        <v>68</v>
      </c>
      <c r="L98" s="51"/>
      <c r="M98" s="79">
        <v>25000</v>
      </c>
      <c r="N98" s="50">
        <v>0</v>
      </c>
      <c r="O98" s="50">
        <v>0</v>
      </c>
      <c r="P98" s="105">
        <f t="shared" si="13"/>
        <v>0</v>
      </c>
      <c r="Q98" s="118">
        <v>0</v>
      </c>
    </row>
    <row r="99" spans="1:17" s="58" customFormat="1">
      <c r="A99" s="133" t="s">
        <v>274</v>
      </c>
      <c r="B99" s="51" t="s">
        <v>8</v>
      </c>
      <c r="C99" s="51"/>
      <c r="D99" s="51" t="s">
        <v>13</v>
      </c>
      <c r="E99" s="51"/>
      <c r="F99" s="51"/>
      <c r="G99" s="51"/>
      <c r="H99" s="51"/>
      <c r="I99" s="51" t="s">
        <v>144</v>
      </c>
      <c r="J99" s="87" t="s">
        <v>69</v>
      </c>
      <c r="K99" s="51" t="s">
        <v>70</v>
      </c>
      <c r="L99" s="51"/>
      <c r="M99" s="79">
        <v>25000</v>
      </c>
      <c r="N99" s="50">
        <v>0</v>
      </c>
      <c r="O99" s="50">
        <v>0</v>
      </c>
      <c r="P99" s="105">
        <f t="shared" si="13"/>
        <v>0</v>
      </c>
      <c r="Q99" s="118">
        <v>0</v>
      </c>
    </row>
    <row r="100" spans="1:17" s="58" customFormat="1">
      <c r="A100" s="155" t="s">
        <v>294</v>
      </c>
      <c r="B100" s="156" t="s">
        <v>8</v>
      </c>
      <c r="C100" s="156"/>
      <c r="D100" s="156" t="s">
        <v>13</v>
      </c>
      <c r="E100" s="156"/>
      <c r="F100" s="156"/>
      <c r="G100" s="156"/>
      <c r="H100" s="156"/>
      <c r="I100" s="156" t="s">
        <v>144</v>
      </c>
      <c r="J100" s="156" t="s">
        <v>293</v>
      </c>
      <c r="K100" s="156"/>
      <c r="L100" s="156"/>
      <c r="M100" s="157">
        <v>0</v>
      </c>
      <c r="N100" s="158">
        <v>0</v>
      </c>
      <c r="O100" s="158">
        <f>O101</f>
        <v>13750</v>
      </c>
      <c r="P100" s="159">
        <v>0</v>
      </c>
      <c r="Q100" s="160">
        <v>0</v>
      </c>
    </row>
    <row r="101" spans="1:17" s="58" customFormat="1">
      <c r="A101" s="133" t="s">
        <v>294</v>
      </c>
      <c r="B101" s="51"/>
      <c r="C101" s="51"/>
      <c r="D101" s="51"/>
      <c r="E101" s="51"/>
      <c r="F101" s="51"/>
      <c r="G101" s="51"/>
      <c r="H101" s="51"/>
      <c r="I101" s="51" t="s">
        <v>144</v>
      </c>
      <c r="J101" s="87" t="s">
        <v>16</v>
      </c>
      <c r="K101" s="51" t="s">
        <v>17</v>
      </c>
      <c r="L101" s="51"/>
      <c r="M101" s="79">
        <v>0</v>
      </c>
      <c r="N101" s="50">
        <v>0</v>
      </c>
      <c r="O101" s="50">
        <f>O102</f>
        <v>13750</v>
      </c>
      <c r="P101" s="105">
        <v>0</v>
      </c>
      <c r="Q101" s="118">
        <v>0</v>
      </c>
    </row>
    <row r="102" spans="1:17" s="58" customFormat="1">
      <c r="A102" s="133" t="s">
        <v>294</v>
      </c>
      <c r="B102" s="51"/>
      <c r="C102" s="51"/>
      <c r="D102" s="51"/>
      <c r="E102" s="51"/>
      <c r="F102" s="51"/>
      <c r="G102" s="51"/>
      <c r="H102" s="51"/>
      <c r="I102" s="51" t="s">
        <v>144</v>
      </c>
      <c r="J102" s="87" t="s">
        <v>152</v>
      </c>
      <c r="K102" s="51" t="s">
        <v>68</v>
      </c>
      <c r="L102" s="51"/>
      <c r="M102" s="79">
        <v>0</v>
      </c>
      <c r="N102" s="50">
        <v>0</v>
      </c>
      <c r="O102" s="50">
        <f>O103</f>
        <v>13750</v>
      </c>
      <c r="P102" s="105">
        <v>0</v>
      </c>
      <c r="Q102" s="118">
        <v>0</v>
      </c>
    </row>
    <row r="103" spans="1:17" s="58" customFormat="1">
      <c r="A103" s="133" t="s">
        <v>294</v>
      </c>
      <c r="B103" s="51" t="s">
        <v>8</v>
      </c>
      <c r="C103" s="51"/>
      <c r="D103" s="51" t="s">
        <v>13</v>
      </c>
      <c r="E103" s="51"/>
      <c r="F103" s="51"/>
      <c r="G103" s="51"/>
      <c r="H103" s="51"/>
      <c r="I103" s="51" t="s">
        <v>144</v>
      </c>
      <c r="J103" s="87" t="s">
        <v>279</v>
      </c>
      <c r="K103" s="51" t="s">
        <v>70</v>
      </c>
      <c r="L103" s="51"/>
      <c r="M103" s="79">
        <v>0</v>
      </c>
      <c r="N103" s="50">
        <v>0</v>
      </c>
      <c r="O103" s="50">
        <v>13750</v>
      </c>
      <c r="P103" s="105">
        <v>0</v>
      </c>
      <c r="Q103" s="118">
        <v>0</v>
      </c>
    </row>
    <row r="104" spans="1:17">
      <c r="A104" s="131"/>
      <c r="B104" s="124"/>
      <c r="C104" s="124"/>
      <c r="D104" s="124"/>
      <c r="E104" s="124"/>
      <c r="F104" s="124"/>
      <c r="G104" s="124"/>
      <c r="H104" s="124"/>
      <c r="I104" s="124"/>
      <c r="J104" s="124" t="s">
        <v>155</v>
      </c>
      <c r="K104" s="124"/>
      <c r="L104" s="124"/>
      <c r="M104" s="128">
        <f>SUM(M105)</f>
        <v>110000</v>
      </c>
      <c r="N104" s="128">
        <f>SUM(N105)</f>
        <v>200000</v>
      </c>
      <c r="O104" s="128">
        <f t="shared" ref="O104" si="14">SUM(O105)</f>
        <v>135000</v>
      </c>
      <c r="P104" s="142">
        <f t="shared" si="13"/>
        <v>122.72727272727273</v>
      </c>
      <c r="Q104" s="127">
        <f t="shared" si="12"/>
        <v>67.5</v>
      </c>
    </row>
    <row r="105" spans="1:17">
      <c r="A105" s="131"/>
      <c r="B105" s="124"/>
      <c r="C105" s="124"/>
      <c r="D105" s="124"/>
      <c r="E105" s="124"/>
      <c r="F105" s="124"/>
      <c r="G105" s="124"/>
      <c r="H105" s="124"/>
      <c r="I105" s="124" t="s">
        <v>156</v>
      </c>
      <c r="J105" s="124" t="s">
        <v>157</v>
      </c>
      <c r="K105" s="124"/>
      <c r="L105" s="124"/>
      <c r="M105" s="128">
        <f>M106</f>
        <v>110000</v>
      </c>
      <c r="N105" s="128">
        <f>N106</f>
        <v>200000</v>
      </c>
      <c r="O105" s="128">
        <f t="shared" ref="O105" si="15">O106</f>
        <v>135000</v>
      </c>
      <c r="P105" s="142">
        <f t="shared" si="13"/>
        <v>122.72727272727273</v>
      </c>
      <c r="Q105" s="127">
        <f t="shared" si="12"/>
        <v>67.5</v>
      </c>
    </row>
    <row r="106" spans="1:17">
      <c r="A106" s="146" t="s">
        <v>158</v>
      </c>
      <c r="B106" s="147" t="s">
        <v>8</v>
      </c>
      <c r="C106" s="147" t="s">
        <v>6</v>
      </c>
      <c r="D106" s="147"/>
      <c r="E106" s="147" t="s">
        <v>10</v>
      </c>
      <c r="F106" s="147"/>
      <c r="G106" s="147"/>
      <c r="H106" s="147"/>
      <c r="I106" s="147"/>
      <c r="J106" s="147" t="s">
        <v>159</v>
      </c>
      <c r="K106" s="147"/>
      <c r="L106" s="147"/>
      <c r="M106" s="154">
        <f>M107+M111</f>
        <v>110000</v>
      </c>
      <c r="N106" s="154">
        <f>N107+N111</f>
        <v>200000</v>
      </c>
      <c r="O106" s="154">
        <f t="shared" ref="O106" si="16">O107+O111</f>
        <v>135000</v>
      </c>
      <c r="P106" s="150">
        <f t="shared" si="13"/>
        <v>122.72727272727273</v>
      </c>
      <c r="Q106" s="151">
        <f t="shared" si="12"/>
        <v>67.5</v>
      </c>
    </row>
    <row r="107" spans="1:17">
      <c r="A107" s="155" t="s">
        <v>160</v>
      </c>
      <c r="B107" s="156" t="s">
        <v>8</v>
      </c>
      <c r="C107" s="156"/>
      <c r="D107" s="156"/>
      <c r="E107" s="156" t="s">
        <v>10</v>
      </c>
      <c r="F107" s="156"/>
      <c r="G107" s="156"/>
      <c r="H107" s="156"/>
      <c r="I107" s="156" t="s">
        <v>156</v>
      </c>
      <c r="J107" s="156" t="s">
        <v>161</v>
      </c>
      <c r="K107" s="156"/>
      <c r="L107" s="156"/>
      <c r="M107" s="161">
        <v>110000</v>
      </c>
      <c r="N107" s="161">
        <v>198000</v>
      </c>
      <c r="O107" s="161">
        <f>O108</f>
        <v>135000</v>
      </c>
      <c r="P107" s="159">
        <f t="shared" si="13"/>
        <v>122.72727272727273</v>
      </c>
      <c r="Q107" s="160">
        <f t="shared" si="12"/>
        <v>68.181818181818173</v>
      </c>
    </row>
    <row r="108" spans="1:17">
      <c r="A108" s="133" t="s">
        <v>160</v>
      </c>
      <c r="B108" s="51"/>
      <c r="C108" s="51"/>
      <c r="D108" s="51"/>
      <c r="E108" s="51"/>
      <c r="F108" s="51"/>
      <c r="G108" s="51"/>
      <c r="H108" s="51"/>
      <c r="I108" s="51" t="s">
        <v>156</v>
      </c>
      <c r="J108" s="51">
        <v>3</v>
      </c>
      <c r="K108" s="51" t="s">
        <v>15</v>
      </c>
      <c r="L108" s="51"/>
      <c r="M108" s="79">
        <v>110000</v>
      </c>
      <c r="N108" s="90">
        <v>198000</v>
      </c>
      <c r="O108" s="90">
        <f>O109</f>
        <v>135000</v>
      </c>
      <c r="P108" s="105">
        <f t="shared" si="13"/>
        <v>122.72727272727273</v>
      </c>
      <c r="Q108" s="118">
        <f t="shared" si="12"/>
        <v>68.181818181818173</v>
      </c>
    </row>
    <row r="109" spans="1:17">
      <c r="A109" s="133" t="s">
        <v>160</v>
      </c>
      <c r="B109" s="51"/>
      <c r="C109" s="51"/>
      <c r="D109" s="51"/>
      <c r="E109" s="51"/>
      <c r="F109" s="51"/>
      <c r="G109" s="51"/>
      <c r="H109" s="51"/>
      <c r="I109" s="51" t="s">
        <v>156</v>
      </c>
      <c r="J109" s="51">
        <v>38</v>
      </c>
      <c r="K109" s="51" t="s">
        <v>136</v>
      </c>
      <c r="L109" s="51"/>
      <c r="M109" s="79">
        <v>110000</v>
      </c>
      <c r="N109" s="90">
        <v>198000</v>
      </c>
      <c r="O109" s="90">
        <f>O110</f>
        <v>135000</v>
      </c>
      <c r="P109" s="105">
        <f t="shared" si="13"/>
        <v>122.72727272727273</v>
      </c>
      <c r="Q109" s="118">
        <f t="shared" si="12"/>
        <v>68.181818181818173</v>
      </c>
    </row>
    <row r="110" spans="1:17">
      <c r="A110" s="133" t="s">
        <v>160</v>
      </c>
      <c r="B110" s="51" t="s">
        <v>8</v>
      </c>
      <c r="C110" s="51"/>
      <c r="D110" s="51"/>
      <c r="E110" s="51" t="s">
        <v>10</v>
      </c>
      <c r="F110" s="51"/>
      <c r="G110" s="51"/>
      <c r="H110" s="51"/>
      <c r="I110" s="51" t="s">
        <v>156</v>
      </c>
      <c r="J110" s="51">
        <v>381</v>
      </c>
      <c r="K110" s="51" t="s">
        <v>65</v>
      </c>
      <c r="L110" s="51"/>
      <c r="M110" s="79">
        <v>110000</v>
      </c>
      <c r="N110" s="90">
        <v>198000</v>
      </c>
      <c r="O110" s="90">
        <v>135000</v>
      </c>
      <c r="P110" s="105">
        <f t="shared" si="13"/>
        <v>122.72727272727273</v>
      </c>
      <c r="Q110" s="118">
        <f t="shared" si="12"/>
        <v>68.181818181818173</v>
      </c>
    </row>
    <row r="111" spans="1:17">
      <c r="A111" s="155" t="s">
        <v>162</v>
      </c>
      <c r="B111" s="156" t="s">
        <v>8</v>
      </c>
      <c r="C111" s="156"/>
      <c r="D111" s="156"/>
      <c r="E111" s="156" t="s">
        <v>10</v>
      </c>
      <c r="F111" s="156"/>
      <c r="G111" s="156"/>
      <c r="H111" s="156"/>
      <c r="I111" s="156" t="s">
        <v>156</v>
      </c>
      <c r="J111" s="156" t="s">
        <v>163</v>
      </c>
      <c r="K111" s="156"/>
      <c r="L111" s="156"/>
      <c r="M111" s="157">
        <v>0</v>
      </c>
      <c r="N111" s="161">
        <v>2000</v>
      </c>
      <c r="O111" s="161">
        <v>0</v>
      </c>
      <c r="P111" s="159">
        <v>0</v>
      </c>
      <c r="Q111" s="160">
        <f t="shared" si="12"/>
        <v>0</v>
      </c>
    </row>
    <row r="112" spans="1:17">
      <c r="A112" s="133" t="s">
        <v>162</v>
      </c>
      <c r="B112" s="51"/>
      <c r="C112" s="51"/>
      <c r="D112" s="51"/>
      <c r="E112" s="51"/>
      <c r="F112" s="51"/>
      <c r="G112" s="51"/>
      <c r="H112" s="51"/>
      <c r="I112" s="51" t="s">
        <v>156</v>
      </c>
      <c r="J112" s="51">
        <v>3</v>
      </c>
      <c r="K112" s="51" t="s">
        <v>15</v>
      </c>
      <c r="L112" s="51"/>
      <c r="M112" s="79">
        <v>0</v>
      </c>
      <c r="N112" s="90">
        <v>2000</v>
      </c>
      <c r="O112" s="90">
        <v>0</v>
      </c>
      <c r="P112" s="105">
        <v>0</v>
      </c>
      <c r="Q112" s="118">
        <f t="shared" si="12"/>
        <v>0</v>
      </c>
    </row>
    <row r="113" spans="1:17">
      <c r="A113" s="133" t="s">
        <v>162</v>
      </c>
      <c r="B113" s="51"/>
      <c r="C113" s="51"/>
      <c r="D113" s="51"/>
      <c r="E113" s="51"/>
      <c r="F113" s="51"/>
      <c r="G113" s="51"/>
      <c r="H113" s="51"/>
      <c r="I113" s="51" t="s">
        <v>156</v>
      </c>
      <c r="J113" s="51">
        <v>38</v>
      </c>
      <c r="K113" s="51" t="s">
        <v>136</v>
      </c>
      <c r="L113" s="51"/>
      <c r="M113" s="79">
        <v>0</v>
      </c>
      <c r="N113" s="90">
        <v>2000</v>
      </c>
      <c r="O113" s="90">
        <v>0</v>
      </c>
      <c r="P113" s="105">
        <v>0</v>
      </c>
      <c r="Q113" s="118">
        <f t="shared" si="12"/>
        <v>0</v>
      </c>
    </row>
    <row r="114" spans="1:17">
      <c r="A114" s="133" t="s">
        <v>162</v>
      </c>
      <c r="B114" s="51" t="s">
        <v>8</v>
      </c>
      <c r="C114" s="51"/>
      <c r="D114" s="51"/>
      <c r="E114" s="51" t="s">
        <v>10</v>
      </c>
      <c r="F114" s="51"/>
      <c r="G114" s="51"/>
      <c r="H114" s="51"/>
      <c r="I114" s="51" t="s">
        <v>156</v>
      </c>
      <c r="J114" s="51">
        <v>381</v>
      </c>
      <c r="K114" s="51" t="s">
        <v>65</v>
      </c>
      <c r="L114" s="51"/>
      <c r="M114" s="79">
        <v>0</v>
      </c>
      <c r="N114" s="90">
        <v>2000</v>
      </c>
      <c r="O114" s="90">
        <v>0</v>
      </c>
      <c r="P114" s="105">
        <v>0</v>
      </c>
      <c r="Q114" s="118">
        <f t="shared" si="12"/>
        <v>0</v>
      </c>
    </row>
    <row r="115" spans="1:17">
      <c r="A115" s="131"/>
      <c r="B115" s="124"/>
      <c r="C115" s="124"/>
      <c r="D115" s="124"/>
      <c r="E115" s="124"/>
      <c r="F115" s="124"/>
      <c r="G115" s="124"/>
      <c r="H115" s="124"/>
      <c r="I115" s="124"/>
      <c r="J115" s="124" t="s">
        <v>164</v>
      </c>
      <c r="K115" s="124"/>
      <c r="L115" s="124"/>
      <c r="M115" s="125">
        <f>SUM(M116)</f>
        <v>574910</v>
      </c>
      <c r="N115" s="125">
        <f>SUM(N116)</f>
        <v>3613000</v>
      </c>
      <c r="O115" s="125">
        <f t="shared" ref="O115" si="17">SUM(O116)</f>
        <v>1090388</v>
      </c>
      <c r="P115" s="142">
        <f t="shared" si="13"/>
        <v>189.66238193804247</v>
      </c>
      <c r="Q115" s="127">
        <f t="shared" si="12"/>
        <v>30.179573761417107</v>
      </c>
    </row>
    <row r="116" spans="1:17">
      <c r="A116" s="131"/>
      <c r="B116" s="124"/>
      <c r="C116" s="124"/>
      <c r="D116" s="124"/>
      <c r="E116" s="124"/>
      <c r="F116" s="124"/>
      <c r="G116" s="124"/>
      <c r="H116" s="124"/>
      <c r="I116" s="124" t="s">
        <v>165</v>
      </c>
      <c r="J116" s="124" t="s">
        <v>166</v>
      </c>
      <c r="K116" s="124"/>
      <c r="L116" s="124"/>
      <c r="M116" s="126">
        <f>M117+M127+M140</f>
        <v>574910</v>
      </c>
      <c r="N116" s="126">
        <f>N117+N127+N140</f>
        <v>3613000</v>
      </c>
      <c r="O116" s="126">
        <f>O117+O127+O140</f>
        <v>1090388</v>
      </c>
      <c r="P116" s="142">
        <f t="shared" si="13"/>
        <v>189.66238193804247</v>
      </c>
      <c r="Q116" s="127">
        <f t="shared" si="12"/>
        <v>30.179573761417107</v>
      </c>
    </row>
    <row r="117" spans="1:17">
      <c r="A117" s="146" t="s">
        <v>167</v>
      </c>
      <c r="B117" s="147" t="s">
        <v>8</v>
      </c>
      <c r="C117" s="147" t="s">
        <v>6</v>
      </c>
      <c r="D117" s="147" t="s">
        <v>13</v>
      </c>
      <c r="E117" s="147" t="s">
        <v>10</v>
      </c>
      <c r="F117" s="147"/>
      <c r="G117" s="147"/>
      <c r="H117" s="147"/>
      <c r="I117" s="147"/>
      <c r="J117" s="147" t="s">
        <v>168</v>
      </c>
      <c r="K117" s="147"/>
      <c r="L117" s="147"/>
      <c r="M117" s="148">
        <f>M118+M122</f>
        <v>551785</v>
      </c>
      <c r="N117" s="148">
        <f>N118+N122</f>
        <v>1010000</v>
      </c>
      <c r="O117" s="148">
        <f>O118+O122</f>
        <v>1038606</v>
      </c>
      <c r="P117" s="150">
        <f t="shared" si="13"/>
        <v>188.22657375608253</v>
      </c>
      <c r="Q117" s="151">
        <f t="shared" si="12"/>
        <v>102.83227722772277</v>
      </c>
    </row>
    <row r="118" spans="1:17">
      <c r="A118" s="155" t="s">
        <v>169</v>
      </c>
      <c r="B118" s="156" t="s">
        <v>8</v>
      </c>
      <c r="C118" s="156" t="s">
        <v>6</v>
      </c>
      <c r="D118" s="156" t="s">
        <v>13</v>
      </c>
      <c r="E118" s="156" t="s">
        <v>10</v>
      </c>
      <c r="F118" s="156"/>
      <c r="G118" s="156"/>
      <c r="H118" s="156"/>
      <c r="I118" s="156" t="s">
        <v>170</v>
      </c>
      <c r="J118" s="156" t="s">
        <v>171</v>
      </c>
      <c r="K118" s="156"/>
      <c r="L118" s="156"/>
      <c r="M118" s="157">
        <f>M119</f>
        <v>419147</v>
      </c>
      <c r="N118" s="158">
        <v>750000</v>
      </c>
      <c r="O118" s="158">
        <f>O119</f>
        <v>899127</v>
      </c>
      <c r="P118" s="159">
        <f t="shared" si="13"/>
        <v>214.51352389495807</v>
      </c>
      <c r="Q118" s="160">
        <f t="shared" si="12"/>
        <v>119.8836</v>
      </c>
    </row>
    <row r="119" spans="1:17">
      <c r="A119" s="133" t="s">
        <v>169</v>
      </c>
      <c r="B119" s="51"/>
      <c r="C119" s="51"/>
      <c r="D119" s="51"/>
      <c r="E119" s="51"/>
      <c r="F119" s="51"/>
      <c r="G119" s="51"/>
      <c r="H119" s="51"/>
      <c r="I119" s="51" t="s">
        <v>170</v>
      </c>
      <c r="J119" s="51">
        <v>3</v>
      </c>
      <c r="K119" s="51" t="s">
        <v>15</v>
      </c>
      <c r="L119" s="51"/>
      <c r="M119" s="79">
        <v>419147</v>
      </c>
      <c r="N119" s="50">
        <v>750000</v>
      </c>
      <c r="O119" s="50">
        <f>O120</f>
        <v>899127</v>
      </c>
      <c r="P119" s="105">
        <f t="shared" si="13"/>
        <v>214.51352389495807</v>
      </c>
      <c r="Q119" s="118">
        <f t="shared" si="12"/>
        <v>119.8836</v>
      </c>
    </row>
    <row r="120" spans="1:17">
      <c r="A120" s="133" t="s">
        <v>169</v>
      </c>
      <c r="B120" s="51"/>
      <c r="C120" s="51"/>
      <c r="D120" s="51"/>
      <c r="E120" s="51"/>
      <c r="F120" s="51"/>
      <c r="G120" s="51"/>
      <c r="H120" s="51"/>
      <c r="I120" s="51" t="s">
        <v>170</v>
      </c>
      <c r="J120" s="51">
        <v>32</v>
      </c>
      <c r="K120" s="51" t="s">
        <v>55</v>
      </c>
      <c r="L120" s="51"/>
      <c r="M120" s="79">
        <v>419147</v>
      </c>
      <c r="N120" s="50">
        <v>750000</v>
      </c>
      <c r="O120" s="50">
        <f>O121</f>
        <v>899127</v>
      </c>
      <c r="P120" s="105">
        <f t="shared" si="13"/>
        <v>214.51352389495807</v>
      </c>
      <c r="Q120" s="118">
        <f t="shared" si="12"/>
        <v>119.8836</v>
      </c>
    </row>
    <row r="121" spans="1:17">
      <c r="A121" s="133" t="s">
        <v>169</v>
      </c>
      <c r="B121" s="51" t="s">
        <v>8</v>
      </c>
      <c r="C121" s="51"/>
      <c r="D121" s="51" t="s">
        <v>13</v>
      </c>
      <c r="E121" s="51" t="s">
        <v>10</v>
      </c>
      <c r="F121" s="51"/>
      <c r="G121" s="51"/>
      <c r="H121" s="51"/>
      <c r="I121" s="51" t="s">
        <v>170</v>
      </c>
      <c r="J121" s="51">
        <v>323</v>
      </c>
      <c r="K121" s="51" t="s">
        <v>58</v>
      </c>
      <c r="L121" s="51"/>
      <c r="M121" s="79">
        <v>419147</v>
      </c>
      <c r="N121" s="50">
        <v>750000</v>
      </c>
      <c r="O121" s="50">
        <v>899127</v>
      </c>
      <c r="P121" s="105">
        <f t="shared" si="13"/>
        <v>214.51352389495807</v>
      </c>
      <c r="Q121" s="118">
        <f t="shared" si="12"/>
        <v>119.8836</v>
      </c>
    </row>
    <row r="122" spans="1:17">
      <c r="A122" s="155" t="s">
        <v>172</v>
      </c>
      <c r="B122" s="156" t="s">
        <v>8</v>
      </c>
      <c r="C122" s="156"/>
      <c r="D122" s="156" t="s">
        <v>13</v>
      </c>
      <c r="E122" s="156" t="s">
        <v>10</v>
      </c>
      <c r="F122" s="156"/>
      <c r="G122" s="156"/>
      <c r="H122" s="156"/>
      <c r="I122" s="156" t="s">
        <v>173</v>
      </c>
      <c r="J122" s="156" t="s">
        <v>174</v>
      </c>
      <c r="K122" s="156"/>
      <c r="L122" s="156"/>
      <c r="M122" s="158">
        <f>M123</f>
        <v>132638</v>
      </c>
      <c r="N122" s="158">
        <f>N123</f>
        <v>260000</v>
      </c>
      <c r="O122" s="158">
        <f t="shared" ref="O122" si="18">O123</f>
        <v>139479</v>
      </c>
      <c r="P122" s="159">
        <f t="shared" si="13"/>
        <v>105.15764712978182</v>
      </c>
      <c r="Q122" s="160">
        <f t="shared" si="12"/>
        <v>53.645769230769233</v>
      </c>
    </row>
    <row r="123" spans="1:17">
      <c r="A123" s="133" t="s">
        <v>172</v>
      </c>
      <c r="B123" s="51"/>
      <c r="C123" s="51"/>
      <c r="D123" s="51"/>
      <c r="E123" s="51"/>
      <c r="F123" s="51"/>
      <c r="G123" s="51"/>
      <c r="H123" s="51"/>
      <c r="I123" s="51" t="s">
        <v>173</v>
      </c>
      <c r="J123" s="51">
        <v>3</v>
      </c>
      <c r="K123" s="51" t="s">
        <v>15</v>
      </c>
      <c r="L123" s="51"/>
      <c r="M123" s="50">
        <f>M124</f>
        <v>132638</v>
      </c>
      <c r="N123" s="50">
        <f>N124</f>
        <v>260000</v>
      </c>
      <c r="O123" s="50">
        <f>O124</f>
        <v>139479</v>
      </c>
      <c r="P123" s="105">
        <f t="shared" si="13"/>
        <v>105.15764712978182</v>
      </c>
      <c r="Q123" s="118">
        <f t="shared" si="12"/>
        <v>53.645769230769233</v>
      </c>
    </row>
    <row r="124" spans="1:17">
      <c r="A124" s="133" t="s">
        <v>172</v>
      </c>
      <c r="B124" s="51"/>
      <c r="C124" s="51"/>
      <c r="D124" s="51"/>
      <c r="E124" s="51"/>
      <c r="F124" s="51"/>
      <c r="G124" s="51"/>
      <c r="H124" s="51"/>
      <c r="I124" s="51" t="s">
        <v>173</v>
      </c>
      <c r="J124" s="51">
        <v>32</v>
      </c>
      <c r="K124" s="51" t="s">
        <v>55</v>
      </c>
      <c r="L124" s="51"/>
      <c r="M124" s="79">
        <f>M125+M126</f>
        <v>132638</v>
      </c>
      <c r="N124" s="50">
        <f>SUM(N125:N126)</f>
        <v>260000</v>
      </c>
      <c r="O124" s="50">
        <f>O125+O126</f>
        <v>139479</v>
      </c>
      <c r="P124" s="105">
        <f t="shared" si="13"/>
        <v>105.15764712978182</v>
      </c>
      <c r="Q124" s="118">
        <f t="shared" si="12"/>
        <v>53.645769230769233</v>
      </c>
    </row>
    <row r="125" spans="1:17">
      <c r="A125" s="133" t="s">
        <v>172</v>
      </c>
      <c r="B125" s="51" t="s">
        <v>8</v>
      </c>
      <c r="C125" s="51"/>
      <c r="D125" s="51" t="s">
        <v>13</v>
      </c>
      <c r="E125" s="51" t="s">
        <v>10</v>
      </c>
      <c r="F125" s="51"/>
      <c r="G125" s="51"/>
      <c r="H125" s="51"/>
      <c r="I125" s="51" t="s">
        <v>173</v>
      </c>
      <c r="J125" s="51">
        <v>322</v>
      </c>
      <c r="K125" s="51" t="s">
        <v>120</v>
      </c>
      <c r="L125" s="51"/>
      <c r="M125" s="79">
        <v>94689</v>
      </c>
      <c r="N125" s="50">
        <v>200000</v>
      </c>
      <c r="O125" s="50">
        <v>115097</v>
      </c>
      <c r="P125" s="105">
        <f t="shared" si="13"/>
        <v>121.55266187202317</v>
      </c>
      <c r="Q125" s="118">
        <f t="shared" si="12"/>
        <v>57.548500000000004</v>
      </c>
    </row>
    <row r="126" spans="1:17">
      <c r="A126" s="135" t="s">
        <v>172</v>
      </c>
      <c r="B126" s="51" t="s">
        <v>8</v>
      </c>
      <c r="C126" s="51"/>
      <c r="D126" s="51" t="s">
        <v>13</v>
      </c>
      <c r="E126" s="51" t="s">
        <v>10</v>
      </c>
      <c r="F126" s="51"/>
      <c r="G126" s="51"/>
      <c r="H126" s="51"/>
      <c r="I126" s="51" t="s">
        <v>173</v>
      </c>
      <c r="J126" s="51">
        <v>323</v>
      </c>
      <c r="K126" s="51" t="s">
        <v>58</v>
      </c>
      <c r="L126" s="51"/>
      <c r="M126" s="79">
        <v>37949</v>
      </c>
      <c r="N126" s="50">
        <v>60000</v>
      </c>
      <c r="O126" s="50">
        <v>24382</v>
      </c>
      <c r="P126" s="105">
        <f t="shared" si="13"/>
        <v>64.249387335634665</v>
      </c>
      <c r="Q126" s="118">
        <f t="shared" si="12"/>
        <v>40.636666666666663</v>
      </c>
    </row>
    <row r="127" spans="1:17">
      <c r="A127" s="146" t="s">
        <v>175</v>
      </c>
      <c r="B127" s="147" t="s">
        <v>6</v>
      </c>
      <c r="C127" s="147" t="s">
        <v>6</v>
      </c>
      <c r="D127" s="147" t="s">
        <v>13</v>
      </c>
      <c r="E127" s="147" t="s">
        <v>10</v>
      </c>
      <c r="F127" s="147"/>
      <c r="G127" s="147" t="s">
        <v>6</v>
      </c>
      <c r="H127" s="147"/>
      <c r="I127" s="147"/>
      <c r="J127" s="147" t="s">
        <v>176</v>
      </c>
      <c r="K127" s="147"/>
      <c r="L127" s="147"/>
      <c r="M127" s="148">
        <f>M128+M132+M136</f>
        <v>0</v>
      </c>
      <c r="N127" s="148">
        <f>N128+N132+N136</f>
        <v>2243000</v>
      </c>
      <c r="O127" s="148">
        <v>0</v>
      </c>
      <c r="P127" s="150">
        <v>0</v>
      </c>
      <c r="Q127" s="151">
        <f t="shared" si="12"/>
        <v>0</v>
      </c>
    </row>
    <row r="128" spans="1:17">
      <c r="A128" s="155" t="s">
        <v>302</v>
      </c>
      <c r="B128" s="156" t="s">
        <v>6</v>
      </c>
      <c r="C128" s="156"/>
      <c r="D128" s="156" t="s">
        <v>13</v>
      </c>
      <c r="E128" s="156" t="s">
        <v>10</v>
      </c>
      <c r="F128" s="156"/>
      <c r="G128" s="156" t="s">
        <v>6</v>
      </c>
      <c r="H128" s="156"/>
      <c r="I128" s="156" t="s">
        <v>170</v>
      </c>
      <c r="J128" s="156" t="s">
        <v>295</v>
      </c>
      <c r="K128" s="156"/>
      <c r="L128" s="156"/>
      <c r="M128" s="158">
        <v>0</v>
      </c>
      <c r="N128" s="158">
        <v>1700000</v>
      </c>
      <c r="O128" s="158">
        <v>0</v>
      </c>
      <c r="P128" s="159">
        <v>0</v>
      </c>
      <c r="Q128" s="160">
        <f t="shared" si="12"/>
        <v>0</v>
      </c>
    </row>
    <row r="129" spans="1:17">
      <c r="A129" s="133" t="s">
        <v>302</v>
      </c>
      <c r="B129" s="51"/>
      <c r="C129" s="51"/>
      <c r="D129" s="51"/>
      <c r="E129" s="51"/>
      <c r="F129" s="51"/>
      <c r="G129" s="51"/>
      <c r="H129" s="51"/>
      <c r="I129" s="51" t="s">
        <v>170</v>
      </c>
      <c r="J129" s="51">
        <v>4</v>
      </c>
      <c r="K129" s="51" t="s">
        <v>17</v>
      </c>
      <c r="L129" s="51"/>
      <c r="M129" s="79">
        <v>0</v>
      </c>
      <c r="N129" s="50">
        <v>1700000</v>
      </c>
      <c r="O129" s="50">
        <v>0</v>
      </c>
      <c r="P129" s="105">
        <v>0</v>
      </c>
      <c r="Q129" s="118">
        <f t="shared" si="12"/>
        <v>0</v>
      </c>
    </row>
    <row r="130" spans="1:17">
      <c r="A130" s="133" t="s">
        <v>302</v>
      </c>
      <c r="B130" s="51"/>
      <c r="C130" s="51"/>
      <c r="D130" s="51"/>
      <c r="E130" s="51"/>
      <c r="F130" s="51"/>
      <c r="G130" s="51"/>
      <c r="H130" s="51"/>
      <c r="I130" s="51" t="s">
        <v>170</v>
      </c>
      <c r="J130" s="51">
        <v>42</v>
      </c>
      <c r="K130" s="51" t="s">
        <v>177</v>
      </c>
      <c r="L130" s="51"/>
      <c r="M130" s="79">
        <v>0</v>
      </c>
      <c r="N130" s="50">
        <v>1700000</v>
      </c>
      <c r="O130" s="50">
        <v>0</v>
      </c>
      <c r="P130" s="105">
        <v>0</v>
      </c>
      <c r="Q130" s="118">
        <f t="shared" si="12"/>
        <v>0</v>
      </c>
    </row>
    <row r="131" spans="1:17">
      <c r="A131" s="133" t="s">
        <v>302</v>
      </c>
      <c r="B131" s="51"/>
      <c r="C131" s="51"/>
      <c r="D131" s="51" t="s">
        <v>13</v>
      </c>
      <c r="E131" s="51" t="s">
        <v>10</v>
      </c>
      <c r="F131" s="51"/>
      <c r="G131" s="51"/>
      <c r="H131" s="51"/>
      <c r="I131" s="51" t="s">
        <v>170</v>
      </c>
      <c r="J131" s="51">
        <v>421</v>
      </c>
      <c r="K131" s="51" t="s">
        <v>72</v>
      </c>
      <c r="L131" s="51"/>
      <c r="M131" s="79">
        <v>0</v>
      </c>
      <c r="N131" s="50">
        <v>1700000</v>
      </c>
      <c r="O131" s="50">
        <v>0</v>
      </c>
      <c r="P131" s="105">
        <v>0</v>
      </c>
      <c r="Q131" s="118">
        <f t="shared" si="12"/>
        <v>0</v>
      </c>
    </row>
    <row r="132" spans="1:17">
      <c r="A132" s="155" t="s">
        <v>303</v>
      </c>
      <c r="B132" s="156"/>
      <c r="C132" s="156"/>
      <c r="D132" s="156" t="s">
        <v>13</v>
      </c>
      <c r="E132" s="156" t="s">
        <v>10</v>
      </c>
      <c r="F132" s="156"/>
      <c r="G132" s="156"/>
      <c r="H132" s="156"/>
      <c r="I132" s="156" t="s">
        <v>178</v>
      </c>
      <c r="J132" s="156" t="s">
        <v>296</v>
      </c>
      <c r="K132" s="156"/>
      <c r="L132" s="156"/>
      <c r="M132" s="157">
        <v>0</v>
      </c>
      <c r="N132" s="158">
        <v>493000</v>
      </c>
      <c r="O132" s="158">
        <v>0</v>
      </c>
      <c r="P132" s="159">
        <v>0</v>
      </c>
      <c r="Q132" s="160">
        <f t="shared" si="12"/>
        <v>0</v>
      </c>
    </row>
    <row r="133" spans="1:17">
      <c r="A133" s="133" t="s">
        <v>303</v>
      </c>
      <c r="B133" s="51"/>
      <c r="C133" s="51"/>
      <c r="D133" s="51"/>
      <c r="E133" s="51"/>
      <c r="F133" s="51"/>
      <c r="G133" s="51"/>
      <c r="H133" s="51"/>
      <c r="I133" s="51" t="s">
        <v>178</v>
      </c>
      <c r="J133" s="51">
        <v>4</v>
      </c>
      <c r="K133" s="51" t="s">
        <v>17</v>
      </c>
      <c r="L133" s="51"/>
      <c r="M133" s="79">
        <v>0</v>
      </c>
      <c r="N133" s="50">
        <v>493000</v>
      </c>
      <c r="O133" s="50">
        <v>0</v>
      </c>
      <c r="P133" s="105">
        <v>0</v>
      </c>
      <c r="Q133" s="118">
        <f t="shared" si="12"/>
        <v>0</v>
      </c>
    </row>
    <row r="134" spans="1:17">
      <c r="A134" s="133" t="s">
        <v>303</v>
      </c>
      <c r="B134" s="51"/>
      <c r="C134" s="51"/>
      <c r="D134" s="51"/>
      <c r="E134" s="51"/>
      <c r="F134" s="51"/>
      <c r="G134" s="51"/>
      <c r="H134" s="51"/>
      <c r="I134" s="51" t="s">
        <v>178</v>
      </c>
      <c r="J134" s="51">
        <v>42</v>
      </c>
      <c r="K134" s="51" t="s">
        <v>71</v>
      </c>
      <c r="L134" s="51"/>
      <c r="M134" s="79">
        <v>0</v>
      </c>
      <c r="N134" s="50">
        <v>493000</v>
      </c>
      <c r="O134" s="50">
        <v>0</v>
      </c>
      <c r="P134" s="105">
        <v>0</v>
      </c>
      <c r="Q134" s="118">
        <f t="shared" si="12"/>
        <v>0</v>
      </c>
    </row>
    <row r="135" spans="1:17">
      <c r="A135" s="133" t="s">
        <v>303</v>
      </c>
      <c r="B135" s="51"/>
      <c r="C135" s="51"/>
      <c r="D135" s="51" t="s">
        <v>13</v>
      </c>
      <c r="E135" s="51" t="s">
        <v>10</v>
      </c>
      <c r="F135" s="51"/>
      <c r="G135" s="51"/>
      <c r="H135" s="51"/>
      <c r="I135" s="51" t="s">
        <v>178</v>
      </c>
      <c r="J135" s="51">
        <v>421</v>
      </c>
      <c r="K135" s="51" t="s">
        <v>72</v>
      </c>
      <c r="L135" s="51"/>
      <c r="M135" s="79">
        <v>0</v>
      </c>
      <c r="N135" s="50">
        <v>493000</v>
      </c>
      <c r="O135" s="50">
        <v>0</v>
      </c>
      <c r="P135" s="105">
        <v>0</v>
      </c>
      <c r="Q135" s="118">
        <f t="shared" si="12"/>
        <v>0</v>
      </c>
    </row>
    <row r="136" spans="1:17">
      <c r="A136" s="155" t="s">
        <v>304</v>
      </c>
      <c r="B136" s="156"/>
      <c r="C136" s="156"/>
      <c r="D136" s="156" t="s">
        <v>13</v>
      </c>
      <c r="E136" s="156" t="s">
        <v>10</v>
      </c>
      <c r="F136" s="156"/>
      <c r="G136" s="156"/>
      <c r="H136" s="156"/>
      <c r="I136" s="156" t="s">
        <v>178</v>
      </c>
      <c r="J136" s="156" t="s">
        <v>297</v>
      </c>
      <c r="K136" s="156"/>
      <c r="L136" s="156"/>
      <c r="M136" s="157">
        <v>0</v>
      </c>
      <c r="N136" s="158">
        <v>50000</v>
      </c>
      <c r="O136" s="158">
        <v>0</v>
      </c>
      <c r="P136" s="159">
        <v>0</v>
      </c>
      <c r="Q136" s="160">
        <f t="shared" si="12"/>
        <v>0</v>
      </c>
    </row>
    <row r="137" spans="1:17">
      <c r="A137" s="133" t="s">
        <v>304</v>
      </c>
      <c r="B137" s="51"/>
      <c r="C137" s="51"/>
      <c r="D137" s="51"/>
      <c r="E137" s="51"/>
      <c r="F137" s="51"/>
      <c r="G137" s="51"/>
      <c r="H137" s="51"/>
      <c r="I137" s="51" t="s">
        <v>178</v>
      </c>
      <c r="J137" s="51">
        <v>4</v>
      </c>
      <c r="K137" s="51" t="s">
        <v>17</v>
      </c>
      <c r="L137" s="51"/>
      <c r="M137" s="79">
        <v>0</v>
      </c>
      <c r="N137" s="50">
        <v>50000</v>
      </c>
      <c r="O137" s="50">
        <v>0</v>
      </c>
      <c r="P137" s="105">
        <v>0</v>
      </c>
      <c r="Q137" s="118">
        <f t="shared" si="12"/>
        <v>0</v>
      </c>
    </row>
    <row r="138" spans="1:17">
      <c r="A138" s="133" t="s">
        <v>304</v>
      </c>
      <c r="B138" s="51"/>
      <c r="C138" s="51"/>
      <c r="D138" s="51"/>
      <c r="E138" s="51"/>
      <c r="F138" s="51"/>
      <c r="G138" s="51"/>
      <c r="H138" s="51"/>
      <c r="I138" s="51" t="s">
        <v>178</v>
      </c>
      <c r="J138" s="51">
        <v>42</v>
      </c>
      <c r="K138" s="51" t="s">
        <v>71</v>
      </c>
      <c r="L138" s="51"/>
      <c r="M138" s="79">
        <v>0</v>
      </c>
      <c r="N138" s="50">
        <v>50000</v>
      </c>
      <c r="O138" s="50">
        <v>0</v>
      </c>
      <c r="P138" s="105">
        <v>0</v>
      </c>
      <c r="Q138" s="118">
        <f t="shared" si="12"/>
        <v>0</v>
      </c>
    </row>
    <row r="139" spans="1:17">
      <c r="A139" s="133" t="s">
        <v>304</v>
      </c>
      <c r="B139" s="51"/>
      <c r="C139" s="51"/>
      <c r="D139" s="51" t="s">
        <v>13</v>
      </c>
      <c r="E139" s="51" t="s">
        <v>10</v>
      </c>
      <c r="F139" s="51"/>
      <c r="G139" s="51"/>
      <c r="H139" s="51"/>
      <c r="I139" s="51" t="s">
        <v>178</v>
      </c>
      <c r="J139" s="51">
        <v>421</v>
      </c>
      <c r="K139" s="51" t="s">
        <v>72</v>
      </c>
      <c r="L139" s="51"/>
      <c r="M139" s="79">
        <v>0</v>
      </c>
      <c r="N139" s="50">
        <v>50000</v>
      </c>
      <c r="O139" s="50">
        <v>0</v>
      </c>
      <c r="P139" s="105">
        <v>0</v>
      </c>
      <c r="Q139" s="118">
        <f t="shared" si="12"/>
        <v>0</v>
      </c>
    </row>
    <row r="140" spans="1:17">
      <c r="A140" s="146" t="s">
        <v>181</v>
      </c>
      <c r="B140" s="147" t="s">
        <v>6</v>
      </c>
      <c r="C140" s="147" t="s">
        <v>6</v>
      </c>
      <c r="D140" s="147" t="s">
        <v>13</v>
      </c>
      <c r="E140" s="147" t="s">
        <v>10</v>
      </c>
      <c r="F140" s="147"/>
      <c r="G140" s="147" t="s">
        <v>6</v>
      </c>
      <c r="H140" s="147"/>
      <c r="I140" s="147"/>
      <c r="J140" s="147" t="s">
        <v>253</v>
      </c>
      <c r="K140" s="147"/>
      <c r="L140" s="147"/>
      <c r="M140" s="148">
        <f>M141+M145+M149</f>
        <v>23125</v>
      </c>
      <c r="N140" s="148">
        <f t="shared" ref="N140:O140" si="19">N141+N145+N149</f>
        <v>360000</v>
      </c>
      <c r="O140" s="148">
        <f t="shared" si="19"/>
        <v>51782</v>
      </c>
      <c r="P140" s="150">
        <f t="shared" ref="P140:P203" si="20">O140/M140*100</f>
        <v>223.92216216216215</v>
      </c>
      <c r="Q140" s="151">
        <f t="shared" ref="Q140:Q203" si="21">O140/N140*100</f>
        <v>14.383888888888889</v>
      </c>
    </row>
    <row r="141" spans="1:17">
      <c r="A141" s="155" t="s">
        <v>247</v>
      </c>
      <c r="B141" s="156"/>
      <c r="C141" s="156"/>
      <c r="D141" s="156" t="s">
        <v>13</v>
      </c>
      <c r="E141" s="156" t="s">
        <v>10</v>
      </c>
      <c r="F141" s="156"/>
      <c r="G141" s="156"/>
      <c r="H141" s="156"/>
      <c r="I141" s="156" t="s">
        <v>182</v>
      </c>
      <c r="J141" s="156" t="s">
        <v>260</v>
      </c>
      <c r="K141" s="156"/>
      <c r="L141" s="156"/>
      <c r="M141" s="157">
        <f>M142</f>
        <v>23125</v>
      </c>
      <c r="N141" s="158">
        <v>70000</v>
      </c>
      <c r="O141" s="158">
        <v>0</v>
      </c>
      <c r="P141" s="159">
        <f t="shared" si="20"/>
        <v>0</v>
      </c>
      <c r="Q141" s="160">
        <f t="shared" si="21"/>
        <v>0</v>
      </c>
    </row>
    <row r="142" spans="1:17">
      <c r="A142" s="133" t="s">
        <v>247</v>
      </c>
      <c r="B142" s="51"/>
      <c r="C142" s="51"/>
      <c r="D142" s="51"/>
      <c r="E142" s="51"/>
      <c r="F142" s="51"/>
      <c r="G142" s="51"/>
      <c r="H142" s="51"/>
      <c r="I142" s="51" t="s">
        <v>182</v>
      </c>
      <c r="J142" s="51" t="s">
        <v>151</v>
      </c>
      <c r="K142" s="51" t="s">
        <v>15</v>
      </c>
      <c r="L142" s="51"/>
      <c r="M142" s="79">
        <f>M143</f>
        <v>23125</v>
      </c>
      <c r="N142" s="50">
        <v>70000</v>
      </c>
      <c r="O142" s="50">
        <v>0</v>
      </c>
      <c r="P142" s="105">
        <f t="shared" si="20"/>
        <v>0</v>
      </c>
      <c r="Q142" s="118">
        <f t="shared" si="21"/>
        <v>0</v>
      </c>
    </row>
    <row r="143" spans="1:17">
      <c r="A143" s="133" t="s">
        <v>247</v>
      </c>
      <c r="B143" s="51"/>
      <c r="C143" s="51"/>
      <c r="D143" s="51"/>
      <c r="E143" s="51"/>
      <c r="F143" s="51"/>
      <c r="G143" s="51"/>
      <c r="H143" s="51"/>
      <c r="I143" s="51" t="s">
        <v>182</v>
      </c>
      <c r="J143" s="51" t="s">
        <v>134</v>
      </c>
      <c r="K143" s="51" t="s">
        <v>55</v>
      </c>
      <c r="L143" s="51"/>
      <c r="M143" s="79">
        <f>M144</f>
        <v>23125</v>
      </c>
      <c r="N143" s="50">
        <v>70000</v>
      </c>
      <c r="O143" s="50">
        <v>0</v>
      </c>
      <c r="P143" s="105">
        <f t="shared" si="20"/>
        <v>0</v>
      </c>
      <c r="Q143" s="118">
        <f t="shared" si="21"/>
        <v>0</v>
      </c>
    </row>
    <row r="144" spans="1:17">
      <c r="A144" s="133" t="s">
        <v>247</v>
      </c>
      <c r="B144" s="51"/>
      <c r="C144" s="51"/>
      <c r="D144" s="51" t="s">
        <v>13</v>
      </c>
      <c r="E144" s="51" t="s">
        <v>10</v>
      </c>
      <c r="F144" s="51"/>
      <c r="G144" s="51"/>
      <c r="H144" s="51"/>
      <c r="I144" s="51" t="s">
        <v>182</v>
      </c>
      <c r="J144" s="51" t="s">
        <v>121</v>
      </c>
      <c r="K144" s="51" t="s">
        <v>58</v>
      </c>
      <c r="L144" s="51"/>
      <c r="M144" s="79">
        <v>23125</v>
      </c>
      <c r="N144" s="50">
        <v>70000</v>
      </c>
      <c r="O144" s="50">
        <v>0</v>
      </c>
      <c r="P144" s="105">
        <f t="shared" si="20"/>
        <v>0</v>
      </c>
      <c r="Q144" s="118">
        <f t="shared" si="21"/>
        <v>0</v>
      </c>
    </row>
    <row r="145" spans="1:17" s="40" customFormat="1">
      <c r="A145" s="155" t="s">
        <v>263</v>
      </c>
      <c r="B145" s="156"/>
      <c r="C145" s="156"/>
      <c r="D145" s="156" t="s">
        <v>13</v>
      </c>
      <c r="E145" s="156" t="s">
        <v>10</v>
      </c>
      <c r="F145" s="156"/>
      <c r="G145" s="156"/>
      <c r="H145" s="156"/>
      <c r="I145" s="156" t="s">
        <v>179</v>
      </c>
      <c r="J145" s="156" t="s">
        <v>261</v>
      </c>
      <c r="K145" s="156"/>
      <c r="L145" s="156"/>
      <c r="M145" s="157">
        <v>0</v>
      </c>
      <c r="N145" s="158">
        <v>240000</v>
      </c>
      <c r="O145" s="158">
        <f>O146</f>
        <v>51782</v>
      </c>
      <c r="P145" s="159">
        <v>0</v>
      </c>
      <c r="Q145" s="160">
        <f t="shared" si="21"/>
        <v>21.575833333333332</v>
      </c>
    </row>
    <row r="146" spans="1:17" s="40" customFormat="1">
      <c r="A146" s="133" t="s">
        <v>263</v>
      </c>
      <c r="B146" s="51"/>
      <c r="C146" s="51"/>
      <c r="D146" s="51"/>
      <c r="E146" s="51"/>
      <c r="F146" s="51"/>
      <c r="G146" s="51"/>
      <c r="H146" s="51"/>
      <c r="I146" s="51" t="s">
        <v>179</v>
      </c>
      <c r="J146" s="51">
        <v>3</v>
      </c>
      <c r="K146" s="51" t="s">
        <v>15</v>
      </c>
      <c r="L146" s="51"/>
      <c r="M146" s="79">
        <v>0</v>
      </c>
      <c r="N146" s="50">
        <v>240000</v>
      </c>
      <c r="O146" s="50">
        <f>O147</f>
        <v>51782</v>
      </c>
      <c r="P146" s="105">
        <v>0</v>
      </c>
      <c r="Q146" s="118">
        <f t="shared" si="21"/>
        <v>21.575833333333332</v>
      </c>
    </row>
    <row r="147" spans="1:17" s="40" customFormat="1">
      <c r="A147" s="133" t="s">
        <v>263</v>
      </c>
      <c r="B147" s="51"/>
      <c r="C147" s="51"/>
      <c r="D147" s="51"/>
      <c r="E147" s="51"/>
      <c r="F147" s="51"/>
      <c r="G147" s="51"/>
      <c r="H147" s="51"/>
      <c r="I147" s="51" t="s">
        <v>179</v>
      </c>
      <c r="J147" s="51">
        <v>38</v>
      </c>
      <c r="K147" s="51" t="s">
        <v>180</v>
      </c>
      <c r="L147" s="51"/>
      <c r="M147" s="79">
        <v>0</v>
      </c>
      <c r="N147" s="50">
        <v>240000</v>
      </c>
      <c r="O147" s="50">
        <f>O148</f>
        <v>51782</v>
      </c>
      <c r="P147" s="105">
        <v>0</v>
      </c>
      <c r="Q147" s="118">
        <f t="shared" si="21"/>
        <v>21.575833333333332</v>
      </c>
    </row>
    <row r="148" spans="1:17" s="40" customFormat="1">
      <c r="A148" s="133" t="s">
        <v>263</v>
      </c>
      <c r="B148" s="51"/>
      <c r="C148" s="51"/>
      <c r="D148" s="51" t="s">
        <v>13</v>
      </c>
      <c r="E148" s="51" t="s">
        <v>10</v>
      </c>
      <c r="F148" s="51"/>
      <c r="G148" s="51" t="s">
        <v>6</v>
      </c>
      <c r="H148" s="51" t="s">
        <v>6</v>
      </c>
      <c r="I148" s="51" t="s">
        <v>179</v>
      </c>
      <c r="J148" s="51">
        <v>386</v>
      </c>
      <c r="K148" s="51" t="s">
        <v>66</v>
      </c>
      <c r="L148" s="51"/>
      <c r="M148" s="79">
        <v>0</v>
      </c>
      <c r="N148" s="50">
        <v>240000</v>
      </c>
      <c r="O148" s="50">
        <v>51782</v>
      </c>
      <c r="P148" s="105">
        <v>0</v>
      </c>
      <c r="Q148" s="118">
        <f t="shared" si="21"/>
        <v>21.575833333333332</v>
      </c>
    </row>
    <row r="149" spans="1:17" s="40" customFormat="1">
      <c r="A149" s="155" t="s">
        <v>305</v>
      </c>
      <c r="B149" s="156"/>
      <c r="C149" s="156"/>
      <c r="D149" s="156" t="s">
        <v>13</v>
      </c>
      <c r="E149" s="156" t="s">
        <v>10</v>
      </c>
      <c r="F149" s="156"/>
      <c r="G149" s="156"/>
      <c r="H149" s="156"/>
      <c r="I149" s="156" t="s">
        <v>179</v>
      </c>
      <c r="J149" s="156" t="s">
        <v>298</v>
      </c>
      <c r="K149" s="156"/>
      <c r="L149" s="156"/>
      <c r="M149" s="157">
        <v>0</v>
      </c>
      <c r="N149" s="158">
        <v>50000</v>
      </c>
      <c r="O149" s="158">
        <v>0</v>
      </c>
      <c r="P149" s="159">
        <v>0</v>
      </c>
      <c r="Q149" s="160">
        <f t="shared" si="21"/>
        <v>0</v>
      </c>
    </row>
    <row r="150" spans="1:17" s="40" customFormat="1">
      <c r="A150" s="133" t="s">
        <v>305</v>
      </c>
      <c r="B150" s="51"/>
      <c r="C150" s="51"/>
      <c r="D150" s="51"/>
      <c r="E150" s="51"/>
      <c r="F150" s="51"/>
      <c r="G150" s="51"/>
      <c r="H150" s="51"/>
      <c r="I150" s="51" t="s">
        <v>179</v>
      </c>
      <c r="J150" s="51" t="s">
        <v>16</v>
      </c>
      <c r="K150" s="51" t="s">
        <v>15</v>
      </c>
      <c r="L150" s="51"/>
      <c r="M150" s="79">
        <v>0</v>
      </c>
      <c r="N150" s="50">
        <v>50000</v>
      </c>
      <c r="O150" s="50">
        <v>0</v>
      </c>
      <c r="P150" s="105">
        <v>0</v>
      </c>
      <c r="Q150" s="118">
        <f t="shared" si="21"/>
        <v>0</v>
      </c>
    </row>
    <row r="151" spans="1:17" s="40" customFormat="1">
      <c r="A151" s="133" t="s">
        <v>305</v>
      </c>
      <c r="B151" s="51"/>
      <c r="C151" s="51"/>
      <c r="D151" s="51"/>
      <c r="E151" s="51"/>
      <c r="F151" s="51"/>
      <c r="G151" s="51"/>
      <c r="H151" s="51"/>
      <c r="I151" s="51" t="s">
        <v>179</v>
      </c>
      <c r="J151" s="51" t="s">
        <v>152</v>
      </c>
      <c r="K151" s="51" t="s">
        <v>71</v>
      </c>
      <c r="L151" s="51"/>
      <c r="M151" s="79">
        <v>0</v>
      </c>
      <c r="N151" s="50">
        <v>50000</v>
      </c>
      <c r="O151" s="50">
        <v>0</v>
      </c>
      <c r="P151" s="105">
        <v>0</v>
      </c>
      <c r="Q151" s="118">
        <f t="shared" si="21"/>
        <v>0</v>
      </c>
    </row>
    <row r="152" spans="1:17" s="40" customFormat="1">
      <c r="A152" s="133" t="s">
        <v>305</v>
      </c>
      <c r="B152" s="51"/>
      <c r="C152" s="51"/>
      <c r="D152" s="51" t="s">
        <v>13</v>
      </c>
      <c r="E152" s="51" t="s">
        <v>10</v>
      </c>
      <c r="F152" s="51"/>
      <c r="G152" s="51" t="s">
        <v>6</v>
      </c>
      <c r="H152" s="51" t="s">
        <v>6</v>
      </c>
      <c r="I152" s="51" t="s">
        <v>179</v>
      </c>
      <c r="J152" s="51" t="s">
        <v>244</v>
      </c>
      <c r="K152" s="51" t="s">
        <v>72</v>
      </c>
      <c r="L152" s="51"/>
      <c r="M152" s="79">
        <v>0</v>
      </c>
      <c r="N152" s="50">
        <v>50000</v>
      </c>
      <c r="O152" s="50">
        <v>0</v>
      </c>
      <c r="P152" s="105">
        <v>0</v>
      </c>
      <c r="Q152" s="118">
        <f t="shared" si="21"/>
        <v>0</v>
      </c>
    </row>
    <row r="153" spans="1:17">
      <c r="A153" s="131"/>
      <c r="B153" s="124"/>
      <c r="C153" s="124"/>
      <c r="D153" s="124"/>
      <c r="E153" s="124"/>
      <c r="F153" s="124"/>
      <c r="G153" s="124"/>
      <c r="H153" s="124"/>
      <c r="I153" s="124"/>
      <c r="J153" s="124" t="s">
        <v>183</v>
      </c>
      <c r="K153" s="124"/>
      <c r="L153" s="124"/>
      <c r="M153" s="129">
        <f>M154+M169</f>
        <v>39138</v>
      </c>
      <c r="N153" s="129">
        <f>N154+N169</f>
        <v>171000</v>
      </c>
      <c r="O153" s="129">
        <f t="shared" ref="O153" si="22">O154+O169</f>
        <v>37943</v>
      </c>
      <c r="P153" s="142">
        <f t="shared" si="20"/>
        <v>96.946701415504108</v>
      </c>
      <c r="Q153" s="127">
        <f t="shared" si="21"/>
        <v>22.18888888888889</v>
      </c>
    </row>
    <row r="154" spans="1:17">
      <c r="A154" s="131"/>
      <c r="B154" s="124"/>
      <c r="C154" s="124"/>
      <c r="D154" s="124"/>
      <c r="E154" s="124"/>
      <c r="F154" s="124"/>
      <c r="G154" s="124"/>
      <c r="H154" s="124"/>
      <c r="I154" s="124" t="s">
        <v>184</v>
      </c>
      <c r="J154" s="124" t="s">
        <v>185</v>
      </c>
      <c r="K154" s="124"/>
      <c r="L154" s="124"/>
      <c r="M154" s="129">
        <f>M155+M160</f>
        <v>27013</v>
      </c>
      <c r="N154" s="129">
        <f>N155+N160</f>
        <v>141000</v>
      </c>
      <c r="O154" s="129">
        <f t="shared" ref="O154" si="23">O155+O160</f>
        <v>25818</v>
      </c>
      <c r="P154" s="142">
        <f t="shared" si="20"/>
        <v>95.576204049901904</v>
      </c>
      <c r="Q154" s="127">
        <f t="shared" si="21"/>
        <v>18.310638297872337</v>
      </c>
    </row>
    <row r="155" spans="1:17">
      <c r="A155" s="146" t="s">
        <v>186</v>
      </c>
      <c r="B155" s="147" t="s">
        <v>8</v>
      </c>
      <c r="C155" s="147"/>
      <c r="D155" s="147" t="s">
        <v>6</v>
      </c>
      <c r="E155" s="147" t="s">
        <v>10</v>
      </c>
      <c r="F155" s="147"/>
      <c r="G155" s="147"/>
      <c r="H155" s="147"/>
      <c r="I155" s="147"/>
      <c r="J155" s="147" t="s">
        <v>187</v>
      </c>
      <c r="K155" s="147"/>
      <c r="L155" s="147"/>
      <c r="M155" s="148">
        <f>M156</f>
        <v>27013</v>
      </c>
      <c r="N155" s="148">
        <v>40000</v>
      </c>
      <c r="O155" s="148">
        <f>O156</f>
        <v>25818</v>
      </c>
      <c r="P155" s="150">
        <f t="shared" si="20"/>
        <v>95.576204049901904</v>
      </c>
      <c r="Q155" s="151">
        <f t="shared" si="21"/>
        <v>64.545000000000002</v>
      </c>
    </row>
    <row r="156" spans="1:17">
      <c r="A156" s="155" t="s">
        <v>188</v>
      </c>
      <c r="B156" s="156" t="s">
        <v>8</v>
      </c>
      <c r="C156" s="156"/>
      <c r="D156" s="156" t="s">
        <v>6</v>
      </c>
      <c r="E156" s="156" t="s">
        <v>10</v>
      </c>
      <c r="F156" s="156"/>
      <c r="G156" s="156"/>
      <c r="H156" s="156"/>
      <c r="I156" s="156" t="s">
        <v>184</v>
      </c>
      <c r="J156" s="156" t="s">
        <v>189</v>
      </c>
      <c r="K156" s="156"/>
      <c r="L156" s="156"/>
      <c r="M156" s="157">
        <f>M157</f>
        <v>27013</v>
      </c>
      <c r="N156" s="158">
        <v>40000</v>
      </c>
      <c r="O156" s="158">
        <f>O157</f>
        <v>25818</v>
      </c>
      <c r="P156" s="159">
        <f t="shared" si="20"/>
        <v>95.576204049901904</v>
      </c>
      <c r="Q156" s="160">
        <f t="shared" si="21"/>
        <v>64.545000000000002</v>
      </c>
    </row>
    <row r="157" spans="1:17">
      <c r="A157" s="133" t="s">
        <v>188</v>
      </c>
      <c r="B157" s="51"/>
      <c r="C157" s="51"/>
      <c r="D157" s="51"/>
      <c r="E157" s="51"/>
      <c r="F157" s="51"/>
      <c r="G157" s="51"/>
      <c r="H157" s="51"/>
      <c r="I157" s="51" t="s">
        <v>184</v>
      </c>
      <c r="J157" s="51">
        <v>3</v>
      </c>
      <c r="K157" s="51" t="s">
        <v>15</v>
      </c>
      <c r="L157" s="51"/>
      <c r="M157" s="79">
        <f>M158</f>
        <v>27013</v>
      </c>
      <c r="N157" s="50">
        <v>40000</v>
      </c>
      <c r="O157" s="50">
        <f>O158</f>
        <v>25818</v>
      </c>
      <c r="P157" s="105">
        <f t="shared" si="20"/>
        <v>95.576204049901904</v>
      </c>
      <c r="Q157" s="118">
        <f t="shared" si="21"/>
        <v>64.545000000000002</v>
      </c>
    </row>
    <row r="158" spans="1:17">
      <c r="A158" s="133" t="s">
        <v>188</v>
      </c>
      <c r="B158" s="51"/>
      <c r="C158" s="51"/>
      <c r="D158" s="51"/>
      <c r="E158" s="51"/>
      <c r="F158" s="51"/>
      <c r="G158" s="51"/>
      <c r="H158" s="51"/>
      <c r="I158" s="51" t="s">
        <v>184</v>
      </c>
      <c r="J158" s="51">
        <v>37</v>
      </c>
      <c r="K158" s="51" t="s">
        <v>190</v>
      </c>
      <c r="L158" s="51"/>
      <c r="M158" s="79">
        <f>M159</f>
        <v>27013</v>
      </c>
      <c r="N158" s="50">
        <v>40000</v>
      </c>
      <c r="O158" s="50">
        <f>O159</f>
        <v>25818</v>
      </c>
      <c r="P158" s="105">
        <f t="shared" si="20"/>
        <v>95.576204049901904</v>
      </c>
      <c r="Q158" s="118">
        <f t="shared" si="21"/>
        <v>64.545000000000002</v>
      </c>
    </row>
    <row r="159" spans="1:17">
      <c r="A159" s="133" t="s">
        <v>188</v>
      </c>
      <c r="B159" s="51" t="s">
        <v>8</v>
      </c>
      <c r="C159" s="51"/>
      <c r="D159" s="51"/>
      <c r="E159" s="51" t="s">
        <v>10</v>
      </c>
      <c r="F159" s="51"/>
      <c r="G159" s="51"/>
      <c r="H159" s="51"/>
      <c r="I159" s="51" t="s">
        <v>184</v>
      </c>
      <c r="J159" s="51">
        <v>372</v>
      </c>
      <c r="K159" s="51" t="s">
        <v>63</v>
      </c>
      <c r="L159" s="51"/>
      <c r="M159" s="79">
        <v>27013</v>
      </c>
      <c r="N159" s="50">
        <v>40000</v>
      </c>
      <c r="O159" s="50">
        <v>25818</v>
      </c>
      <c r="P159" s="105">
        <f t="shared" si="20"/>
        <v>95.576204049901904</v>
      </c>
      <c r="Q159" s="118">
        <f t="shared" si="21"/>
        <v>64.545000000000002</v>
      </c>
    </row>
    <row r="160" spans="1:17">
      <c r="A160" s="146" t="s">
        <v>191</v>
      </c>
      <c r="B160" s="147" t="s">
        <v>8</v>
      </c>
      <c r="C160" s="147"/>
      <c r="D160" s="147" t="s">
        <v>6</v>
      </c>
      <c r="E160" s="147" t="s">
        <v>10</v>
      </c>
      <c r="F160" s="147"/>
      <c r="G160" s="147"/>
      <c r="H160" s="147"/>
      <c r="I160" s="147"/>
      <c r="J160" s="147" t="s">
        <v>192</v>
      </c>
      <c r="K160" s="147"/>
      <c r="L160" s="147"/>
      <c r="M160" s="148">
        <f>M161+M165</f>
        <v>0</v>
      </c>
      <c r="N160" s="148">
        <f>N161+N165</f>
        <v>101000</v>
      </c>
      <c r="O160" s="148">
        <v>0</v>
      </c>
      <c r="P160" s="150">
        <v>0</v>
      </c>
      <c r="Q160" s="151">
        <f t="shared" si="21"/>
        <v>0</v>
      </c>
    </row>
    <row r="161" spans="1:17">
      <c r="A161" s="155" t="s">
        <v>248</v>
      </c>
      <c r="B161" s="156" t="s">
        <v>8</v>
      </c>
      <c r="C161" s="156"/>
      <c r="D161" s="156" t="s">
        <v>6</v>
      </c>
      <c r="E161" s="156" t="s">
        <v>10</v>
      </c>
      <c r="F161" s="156"/>
      <c r="G161" s="156"/>
      <c r="H161" s="156"/>
      <c r="I161" s="156" t="s">
        <v>194</v>
      </c>
      <c r="J161" s="156" t="s">
        <v>245</v>
      </c>
      <c r="K161" s="156"/>
      <c r="L161" s="156"/>
      <c r="M161" s="157">
        <v>0</v>
      </c>
      <c r="N161" s="158">
        <v>86000</v>
      </c>
      <c r="O161" s="158">
        <v>0</v>
      </c>
      <c r="P161" s="159">
        <v>0</v>
      </c>
      <c r="Q161" s="160">
        <f t="shared" si="21"/>
        <v>0</v>
      </c>
    </row>
    <row r="162" spans="1:17">
      <c r="A162" s="133" t="s">
        <v>248</v>
      </c>
      <c r="B162" s="51"/>
      <c r="C162" s="51"/>
      <c r="D162" s="51"/>
      <c r="E162" s="51"/>
      <c r="F162" s="51"/>
      <c r="G162" s="51"/>
      <c r="H162" s="51"/>
      <c r="I162" s="51" t="s">
        <v>194</v>
      </c>
      <c r="J162" s="51">
        <v>3</v>
      </c>
      <c r="K162" s="51" t="s">
        <v>15</v>
      </c>
      <c r="L162" s="51"/>
      <c r="M162" s="79">
        <v>0</v>
      </c>
      <c r="N162" s="50">
        <v>86000</v>
      </c>
      <c r="O162" s="50">
        <v>0</v>
      </c>
      <c r="P162" s="105">
        <v>0</v>
      </c>
      <c r="Q162" s="118">
        <f t="shared" si="21"/>
        <v>0</v>
      </c>
    </row>
    <row r="163" spans="1:17">
      <c r="A163" s="133" t="s">
        <v>248</v>
      </c>
      <c r="B163" s="51"/>
      <c r="C163" s="51"/>
      <c r="D163" s="51"/>
      <c r="E163" s="51"/>
      <c r="F163" s="51"/>
      <c r="G163" s="51"/>
      <c r="H163" s="51"/>
      <c r="I163" s="51" t="s">
        <v>194</v>
      </c>
      <c r="J163" s="51">
        <v>37</v>
      </c>
      <c r="K163" s="51" t="s">
        <v>190</v>
      </c>
      <c r="L163" s="51"/>
      <c r="M163" s="79">
        <v>0</v>
      </c>
      <c r="N163" s="50">
        <v>86000</v>
      </c>
      <c r="O163" s="50">
        <v>0</v>
      </c>
      <c r="P163" s="105">
        <v>0</v>
      </c>
      <c r="Q163" s="118">
        <f t="shared" si="21"/>
        <v>0</v>
      </c>
    </row>
    <row r="164" spans="1:17">
      <c r="A164" s="133" t="s">
        <v>248</v>
      </c>
      <c r="B164" s="51" t="s">
        <v>8</v>
      </c>
      <c r="C164" s="51"/>
      <c r="D164" s="51"/>
      <c r="E164" s="51" t="s">
        <v>10</v>
      </c>
      <c r="F164" s="51"/>
      <c r="G164" s="51"/>
      <c r="H164" s="51"/>
      <c r="I164" s="51" t="s">
        <v>194</v>
      </c>
      <c r="J164" s="51">
        <v>372</v>
      </c>
      <c r="K164" s="51" t="s">
        <v>63</v>
      </c>
      <c r="L164" s="51"/>
      <c r="M164" s="79">
        <v>0</v>
      </c>
      <c r="N164" s="50">
        <v>86000</v>
      </c>
      <c r="O164" s="50">
        <v>0</v>
      </c>
      <c r="P164" s="105">
        <v>0</v>
      </c>
      <c r="Q164" s="118">
        <f t="shared" si="21"/>
        <v>0</v>
      </c>
    </row>
    <row r="165" spans="1:17" s="40" customFormat="1">
      <c r="A165" s="155" t="s">
        <v>193</v>
      </c>
      <c r="B165" s="156" t="s">
        <v>8</v>
      </c>
      <c r="C165" s="156"/>
      <c r="D165" s="156" t="s">
        <v>6</v>
      </c>
      <c r="E165" s="156" t="s">
        <v>10</v>
      </c>
      <c r="F165" s="156"/>
      <c r="G165" s="156"/>
      <c r="H165" s="156"/>
      <c r="I165" s="156" t="s">
        <v>194</v>
      </c>
      <c r="J165" s="156" t="s">
        <v>242</v>
      </c>
      <c r="K165" s="156"/>
      <c r="L165" s="156"/>
      <c r="M165" s="157">
        <v>0</v>
      </c>
      <c r="N165" s="158">
        <v>15000</v>
      </c>
      <c r="O165" s="158">
        <v>0</v>
      </c>
      <c r="P165" s="159">
        <v>0</v>
      </c>
      <c r="Q165" s="160">
        <f t="shared" si="21"/>
        <v>0</v>
      </c>
    </row>
    <row r="166" spans="1:17" s="40" customFormat="1">
      <c r="A166" s="133" t="s">
        <v>193</v>
      </c>
      <c r="B166" s="51"/>
      <c r="C166" s="51"/>
      <c r="D166" s="51"/>
      <c r="E166" s="51"/>
      <c r="F166" s="51"/>
      <c r="G166" s="51"/>
      <c r="H166" s="51"/>
      <c r="I166" s="51" t="s">
        <v>194</v>
      </c>
      <c r="J166" s="51">
        <v>3</v>
      </c>
      <c r="K166" s="51" t="s">
        <v>15</v>
      </c>
      <c r="L166" s="51"/>
      <c r="M166" s="79">
        <v>0</v>
      </c>
      <c r="N166" s="50">
        <v>15000</v>
      </c>
      <c r="O166" s="50">
        <v>0</v>
      </c>
      <c r="P166" s="105">
        <v>0</v>
      </c>
      <c r="Q166" s="118">
        <f t="shared" si="21"/>
        <v>0</v>
      </c>
    </row>
    <row r="167" spans="1:17" s="40" customFormat="1">
      <c r="A167" s="133" t="s">
        <v>193</v>
      </c>
      <c r="B167" s="51"/>
      <c r="C167" s="51"/>
      <c r="D167" s="51"/>
      <c r="E167" s="51"/>
      <c r="F167" s="51"/>
      <c r="G167" s="51"/>
      <c r="H167" s="51"/>
      <c r="I167" s="51" t="s">
        <v>194</v>
      </c>
      <c r="J167" s="51">
        <v>37</v>
      </c>
      <c r="K167" s="51" t="s">
        <v>190</v>
      </c>
      <c r="L167" s="51"/>
      <c r="M167" s="79">
        <v>0</v>
      </c>
      <c r="N167" s="50">
        <v>15000</v>
      </c>
      <c r="O167" s="50">
        <v>0</v>
      </c>
      <c r="P167" s="105">
        <v>0</v>
      </c>
      <c r="Q167" s="118">
        <f t="shared" si="21"/>
        <v>0</v>
      </c>
    </row>
    <row r="168" spans="1:17" s="40" customFormat="1">
      <c r="A168" s="133" t="s">
        <v>193</v>
      </c>
      <c r="B168" s="51" t="s">
        <v>8</v>
      </c>
      <c r="C168" s="51"/>
      <c r="D168" s="51"/>
      <c r="E168" s="51" t="s">
        <v>10</v>
      </c>
      <c r="F168" s="51"/>
      <c r="G168" s="51"/>
      <c r="H168" s="51"/>
      <c r="I168" s="51" t="s">
        <v>194</v>
      </c>
      <c r="J168" s="51">
        <v>372</v>
      </c>
      <c r="K168" s="51" t="s">
        <v>63</v>
      </c>
      <c r="L168" s="51"/>
      <c r="M168" s="79">
        <v>0</v>
      </c>
      <c r="N168" s="50">
        <v>15000</v>
      </c>
      <c r="O168" s="50">
        <v>0</v>
      </c>
      <c r="P168" s="105">
        <v>0</v>
      </c>
      <c r="Q168" s="118">
        <f t="shared" si="21"/>
        <v>0</v>
      </c>
    </row>
    <row r="169" spans="1:17">
      <c r="A169" s="131" t="s">
        <v>6</v>
      </c>
      <c r="B169" s="124"/>
      <c r="C169" s="124"/>
      <c r="D169" s="124"/>
      <c r="E169" s="124"/>
      <c r="F169" s="124"/>
      <c r="G169" s="124"/>
      <c r="H169" s="124"/>
      <c r="I169" s="124" t="s">
        <v>195</v>
      </c>
      <c r="J169" s="124" t="s">
        <v>196</v>
      </c>
      <c r="K169" s="124"/>
      <c r="L169" s="124"/>
      <c r="M169" s="125">
        <f>M170</f>
        <v>12125</v>
      </c>
      <c r="N169" s="125">
        <v>30000</v>
      </c>
      <c r="O169" s="125">
        <f>O170</f>
        <v>12125</v>
      </c>
      <c r="P169" s="142">
        <f t="shared" si="20"/>
        <v>100</v>
      </c>
      <c r="Q169" s="127">
        <f t="shared" si="21"/>
        <v>40.416666666666664</v>
      </c>
    </row>
    <row r="170" spans="1:17">
      <c r="A170" s="146" t="s">
        <v>197</v>
      </c>
      <c r="B170" s="147" t="s">
        <v>8</v>
      </c>
      <c r="C170" s="147"/>
      <c r="D170" s="147" t="s">
        <v>13</v>
      </c>
      <c r="E170" s="147" t="s">
        <v>10</v>
      </c>
      <c r="F170" s="147"/>
      <c r="G170" s="147"/>
      <c r="H170" s="147"/>
      <c r="I170" s="147" t="s">
        <v>6</v>
      </c>
      <c r="J170" s="147" t="s">
        <v>198</v>
      </c>
      <c r="K170" s="147"/>
      <c r="L170" s="147"/>
      <c r="M170" s="148">
        <f>M171</f>
        <v>12125</v>
      </c>
      <c r="N170" s="148">
        <v>30000</v>
      </c>
      <c r="O170" s="148">
        <f>O171</f>
        <v>12125</v>
      </c>
      <c r="P170" s="150">
        <f t="shared" si="20"/>
        <v>100</v>
      </c>
      <c r="Q170" s="151">
        <f t="shared" si="21"/>
        <v>40.416666666666664</v>
      </c>
    </row>
    <row r="171" spans="1:17">
      <c r="A171" s="155" t="s">
        <v>199</v>
      </c>
      <c r="B171" s="156" t="s">
        <v>8</v>
      </c>
      <c r="C171" s="156"/>
      <c r="D171" s="156" t="s">
        <v>13</v>
      </c>
      <c r="E171" s="156" t="s">
        <v>10</v>
      </c>
      <c r="F171" s="156"/>
      <c r="G171" s="156"/>
      <c r="H171" s="156"/>
      <c r="I171" s="156" t="s">
        <v>195</v>
      </c>
      <c r="J171" s="156" t="s">
        <v>200</v>
      </c>
      <c r="K171" s="156"/>
      <c r="L171" s="156"/>
      <c r="M171" s="157">
        <f>M172</f>
        <v>12125</v>
      </c>
      <c r="N171" s="158">
        <v>30000</v>
      </c>
      <c r="O171" s="158">
        <f>O172</f>
        <v>12125</v>
      </c>
      <c r="P171" s="159">
        <f t="shared" si="20"/>
        <v>100</v>
      </c>
      <c r="Q171" s="160">
        <f t="shared" si="21"/>
        <v>40.416666666666664</v>
      </c>
    </row>
    <row r="172" spans="1:17">
      <c r="A172" s="132" t="s">
        <v>199</v>
      </c>
      <c r="B172" s="49"/>
      <c r="C172" s="49"/>
      <c r="D172" s="49"/>
      <c r="E172" s="49"/>
      <c r="F172" s="49"/>
      <c r="G172" s="49"/>
      <c r="H172" s="49"/>
      <c r="I172" s="49" t="s">
        <v>195</v>
      </c>
      <c r="J172" s="91" t="s">
        <v>151</v>
      </c>
      <c r="K172" s="49" t="s">
        <v>15</v>
      </c>
      <c r="L172" s="49"/>
      <c r="M172" s="78">
        <f>M173</f>
        <v>12125</v>
      </c>
      <c r="N172" s="92">
        <v>30000</v>
      </c>
      <c r="O172" s="92">
        <f>O173</f>
        <v>12125</v>
      </c>
      <c r="P172" s="105">
        <f t="shared" si="20"/>
        <v>100</v>
      </c>
      <c r="Q172" s="118">
        <f t="shared" si="21"/>
        <v>40.416666666666664</v>
      </c>
    </row>
    <row r="173" spans="1:17">
      <c r="A173" s="132" t="s">
        <v>199</v>
      </c>
      <c r="B173" s="49"/>
      <c r="C173" s="49"/>
      <c r="D173" s="49"/>
      <c r="E173" s="49"/>
      <c r="F173" s="49"/>
      <c r="G173" s="49"/>
      <c r="H173" s="49"/>
      <c r="I173" s="49" t="s">
        <v>195</v>
      </c>
      <c r="J173" s="91" t="s">
        <v>134</v>
      </c>
      <c r="K173" s="49" t="s">
        <v>55</v>
      </c>
      <c r="L173" s="49"/>
      <c r="M173" s="78">
        <f>M174</f>
        <v>12125</v>
      </c>
      <c r="N173" s="92">
        <v>30000</v>
      </c>
      <c r="O173" s="92">
        <f>O174</f>
        <v>12125</v>
      </c>
      <c r="P173" s="105">
        <f t="shared" si="20"/>
        <v>100</v>
      </c>
      <c r="Q173" s="118">
        <f t="shared" si="21"/>
        <v>40.416666666666664</v>
      </c>
    </row>
    <row r="174" spans="1:17">
      <c r="A174" s="132" t="s">
        <v>199</v>
      </c>
      <c r="B174" s="49" t="s">
        <v>8</v>
      </c>
      <c r="C174" s="49"/>
      <c r="D174" s="49" t="s">
        <v>13</v>
      </c>
      <c r="E174" s="49" t="s">
        <v>10</v>
      </c>
      <c r="F174" s="49"/>
      <c r="G174" s="49"/>
      <c r="H174" s="49"/>
      <c r="I174" s="49" t="s">
        <v>195</v>
      </c>
      <c r="J174" s="91" t="s">
        <v>121</v>
      </c>
      <c r="K174" s="49" t="s">
        <v>58</v>
      </c>
      <c r="L174" s="49"/>
      <c r="M174" s="78">
        <v>12125</v>
      </c>
      <c r="N174" s="92">
        <v>30000</v>
      </c>
      <c r="O174" s="92">
        <v>12125</v>
      </c>
      <c r="P174" s="105">
        <f t="shared" si="20"/>
        <v>100</v>
      </c>
      <c r="Q174" s="118">
        <f t="shared" si="21"/>
        <v>40.416666666666664</v>
      </c>
    </row>
    <row r="175" spans="1:17">
      <c r="A175" s="131"/>
      <c r="B175" s="124"/>
      <c r="C175" s="124"/>
      <c r="D175" s="124"/>
      <c r="E175" s="124"/>
      <c r="F175" s="124"/>
      <c r="G175" s="124"/>
      <c r="H175" s="124"/>
      <c r="I175" s="124"/>
      <c r="J175" s="124" t="s">
        <v>201</v>
      </c>
      <c r="K175" s="124"/>
      <c r="L175" s="124"/>
      <c r="M175" s="129">
        <f>SUM(M176)</f>
        <v>106038</v>
      </c>
      <c r="N175" s="129">
        <f>SUM(N176)</f>
        <v>344000</v>
      </c>
      <c r="O175" s="129">
        <f t="shared" ref="O175:O176" si="24">SUM(O176)</f>
        <v>140168</v>
      </c>
      <c r="P175" s="142">
        <f t="shared" si="20"/>
        <v>132.18657462419131</v>
      </c>
      <c r="Q175" s="127">
        <f t="shared" si="21"/>
        <v>40.746511627906976</v>
      </c>
    </row>
    <row r="176" spans="1:17">
      <c r="A176" s="131"/>
      <c r="B176" s="124"/>
      <c r="C176" s="124"/>
      <c r="D176" s="124"/>
      <c r="E176" s="124"/>
      <c r="F176" s="124"/>
      <c r="G176" s="124"/>
      <c r="H176" s="124"/>
      <c r="I176" s="124" t="s">
        <v>202</v>
      </c>
      <c r="J176" s="124" t="s">
        <v>203</v>
      </c>
      <c r="K176" s="124"/>
      <c r="L176" s="124"/>
      <c r="M176" s="129">
        <f>SUM(M177)</f>
        <v>106038</v>
      </c>
      <c r="N176" s="129">
        <f>SUM(N177)</f>
        <v>344000</v>
      </c>
      <c r="O176" s="129">
        <f t="shared" si="24"/>
        <v>140168</v>
      </c>
      <c r="P176" s="142">
        <f t="shared" si="20"/>
        <v>132.18657462419131</v>
      </c>
      <c r="Q176" s="127">
        <f t="shared" si="21"/>
        <v>40.746511627906976</v>
      </c>
    </row>
    <row r="177" spans="1:17">
      <c r="A177" s="146" t="s">
        <v>204</v>
      </c>
      <c r="B177" s="147" t="s">
        <v>8</v>
      </c>
      <c r="C177" s="147"/>
      <c r="D177" s="147"/>
      <c r="E177" s="147" t="s">
        <v>10</v>
      </c>
      <c r="F177" s="147"/>
      <c r="G177" s="147"/>
      <c r="H177" s="147"/>
      <c r="I177" s="147"/>
      <c r="J177" s="147" t="s">
        <v>205</v>
      </c>
      <c r="K177" s="147"/>
      <c r="L177" s="147"/>
      <c r="M177" s="148">
        <f>M178+M182+M186+M194+M190</f>
        <v>106038</v>
      </c>
      <c r="N177" s="148">
        <f>N178+N182+N186+N194+N190</f>
        <v>344000</v>
      </c>
      <c r="O177" s="148">
        <f>O178+O182+O186+O194+O190</f>
        <v>140168</v>
      </c>
      <c r="P177" s="150">
        <f t="shared" si="20"/>
        <v>132.18657462419131</v>
      </c>
      <c r="Q177" s="151">
        <f t="shared" si="21"/>
        <v>40.746511627906976</v>
      </c>
    </row>
    <row r="178" spans="1:17">
      <c r="A178" s="155" t="s">
        <v>206</v>
      </c>
      <c r="B178" s="156" t="s">
        <v>8</v>
      </c>
      <c r="C178" s="156"/>
      <c r="D178" s="156"/>
      <c r="E178" s="156" t="s">
        <v>10</v>
      </c>
      <c r="F178" s="156"/>
      <c r="G178" s="156"/>
      <c r="H178" s="156"/>
      <c r="I178" s="156" t="s">
        <v>202</v>
      </c>
      <c r="J178" s="156" t="s">
        <v>207</v>
      </c>
      <c r="K178" s="156"/>
      <c r="L178" s="156"/>
      <c r="M178" s="157">
        <f>M179</f>
        <v>4000</v>
      </c>
      <c r="N178" s="158">
        <v>4000</v>
      </c>
      <c r="O178" s="158">
        <f>O179</f>
        <v>4000</v>
      </c>
      <c r="P178" s="159">
        <f t="shared" si="20"/>
        <v>100</v>
      </c>
      <c r="Q178" s="160">
        <f t="shared" si="21"/>
        <v>100</v>
      </c>
    </row>
    <row r="179" spans="1:17">
      <c r="A179" s="133" t="s">
        <v>206</v>
      </c>
      <c r="B179" s="51"/>
      <c r="C179" s="51"/>
      <c r="D179" s="51"/>
      <c r="E179" s="51"/>
      <c r="F179" s="51"/>
      <c r="G179" s="51"/>
      <c r="H179" s="51"/>
      <c r="I179" s="51" t="s">
        <v>202</v>
      </c>
      <c r="J179" s="51">
        <v>3</v>
      </c>
      <c r="K179" s="51" t="s">
        <v>15</v>
      </c>
      <c r="L179" s="51"/>
      <c r="M179" s="79">
        <f>M180</f>
        <v>4000</v>
      </c>
      <c r="N179" s="50">
        <v>4000</v>
      </c>
      <c r="O179" s="50">
        <f>O180</f>
        <v>4000</v>
      </c>
      <c r="P179" s="105">
        <f t="shared" si="20"/>
        <v>100</v>
      </c>
      <c r="Q179" s="118">
        <f t="shared" si="21"/>
        <v>100</v>
      </c>
    </row>
    <row r="180" spans="1:17">
      <c r="A180" s="133" t="s">
        <v>206</v>
      </c>
      <c r="B180" s="51"/>
      <c r="C180" s="51"/>
      <c r="D180" s="51"/>
      <c r="E180" s="51"/>
      <c r="F180" s="51"/>
      <c r="G180" s="51"/>
      <c r="H180" s="51"/>
      <c r="I180" s="51" t="s">
        <v>202</v>
      </c>
      <c r="J180" s="51">
        <v>38</v>
      </c>
      <c r="K180" s="51" t="s">
        <v>136</v>
      </c>
      <c r="L180" s="51"/>
      <c r="M180" s="79">
        <f>M181</f>
        <v>4000</v>
      </c>
      <c r="N180" s="50">
        <v>4000</v>
      </c>
      <c r="O180" s="50">
        <f>O181</f>
        <v>4000</v>
      </c>
      <c r="P180" s="105">
        <f t="shared" si="20"/>
        <v>100</v>
      </c>
      <c r="Q180" s="118">
        <f t="shared" si="21"/>
        <v>100</v>
      </c>
    </row>
    <row r="181" spans="1:17">
      <c r="A181" s="133" t="s">
        <v>206</v>
      </c>
      <c r="B181" s="51" t="s">
        <v>8</v>
      </c>
      <c r="C181" s="51"/>
      <c r="D181" s="51" t="s">
        <v>6</v>
      </c>
      <c r="E181" s="51" t="s">
        <v>10</v>
      </c>
      <c r="F181" s="51"/>
      <c r="G181" s="51"/>
      <c r="H181" s="51"/>
      <c r="I181" s="51" t="s">
        <v>202</v>
      </c>
      <c r="J181" s="51">
        <v>381</v>
      </c>
      <c r="K181" s="51" t="s">
        <v>65</v>
      </c>
      <c r="L181" s="51"/>
      <c r="M181" s="79">
        <v>4000</v>
      </c>
      <c r="N181" s="50">
        <v>4000</v>
      </c>
      <c r="O181" s="50">
        <v>4000</v>
      </c>
      <c r="P181" s="105">
        <f t="shared" si="20"/>
        <v>100</v>
      </c>
      <c r="Q181" s="118">
        <f t="shared" si="21"/>
        <v>100</v>
      </c>
    </row>
    <row r="182" spans="1:17">
      <c r="A182" s="155" t="s">
        <v>208</v>
      </c>
      <c r="B182" s="156" t="s">
        <v>8</v>
      </c>
      <c r="C182" s="156"/>
      <c r="D182" s="156"/>
      <c r="E182" s="156" t="s">
        <v>10</v>
      </c>
      <c r="F182" s="156"/>
      <c r="G182" s="156"/>
      <c r="H182" s="156"/>
      <c r="I182" s="156" t="s">
        <v>202</v>
      </c>
      <c r="J182" s="156" t="s">
        <v>209</v>
      </c>
      <c r="K182" s="156"/>
      <c r="L182" s="156"/>
      <c r="M182" s="157">
        <v>0</v>
      </c>
      <c r="N182" s="158">
        <v>20000</v>
      </c>
      <c r="O182" s="158">
        <v>0</v>
      </c>
      <c r="P182" s="159">
        <v>0</v>
      </c>
      <c r="Q182" s="160">
        <f t="shared" si="21"/>
        <v>0</v>
      </c>
    </row>
    <row r="183" spans="1:17">
      <c r="A183" s="133" t="s">
        <v>208</v>
      </c>
      <c r="B183" s="51"/>
      <c r="C183" s="51"/>
      <c r="D183" s="51"/>
      <c r="E183" s="51"/>
      <c r="F183" s="51"/>
      <c r="G183" s="51"/>
      <c r="H183" s="51"/>
      <c r="I183" s="51" t="s">
        <v>202</v>
      </c>
      <c r="J183" s="51">
        <v>3</v>
      </c>
      <c r="K183" s="51" t="s">
        <v>15</v>
      </c>
      <c r="L183" s="51"/>
      <c r="M183" s="79">
        <v>0</v>
      </c>
      <c r="N183" s="50">
        <v>20000</v>
      </c>
      <c r="O183" s="50">
        <v>0</v>
      </c>
      <c r="P183" s="105">
        <v>0</v>
      </c>
      <c r="Q183" s="118">
        <f t="shared" si="21"/>
        <v>0</v>
      </c>
    </row>
    <row r="184" spans="1:17">
      <c r="A184" s="133" t="s">
        <v>208</v>
      </c>
      <c r="B184" s="51"/>
      <c r="C184" s="51"/>
      <c r="D184" s="51"/>
      <c r="E184" s="51"/>
      <c r="F184" s="51"/>
      <c r="G184" s="51"/>
      <c r="H184" s="51"/>
      <c r="I184" s="51" t="s">
        <v>202</v>
      </c>
      <c r="J184" s="51" t="s">
        <v>134</v>
      </c>
      <c r="K184" s="51" t="s">
        <v>136</v>
      </c>
      <c r="L184" s="51"/>
      <c r="M184" s="79">
        <v>0</v>
      </c>
      <c r="N184" s="50">
        <v>20000</v>
      </c>
      <c r="O184" s="50">
        <v>0</v>
      </c>
      <c r="P184" s="105">
        <v>0</v>
      </c>
      <c r="Q184" s="118">
        <f t="shared" si="21"/>
        <v>0</v>
      </c>
    </row>
    <row r="185" spans="1:17">
      <c r="A185" s="133" t="s">
        <v>208</v>
      </c>
      <c r="B185" s="51" t="s">
        <v>8</v>
      </c>
      <c r="C185" s="51"/>
      <c r="D185" s="51" t="s">
        <v>6</v>
      </c>
      <c r="E185" s="51" t="s">
        <v>10</v>
      </c>
      <c r="F185" s="51"/>
      <c r="G185" s="51"/>
      <c r="H185" s="51"/>
      <c r="I185" s="51" t="s">
        <v>202</v>
      </c>
      <c r="J185" s="51" t="s">
        <v>121</v>
      </c>
      <c r="K185" s="51" t="s">
        <v>65</v>
      </c>
      <c r="L185" s="51"/>
      <c r="M185" s="79">
        <v>0</v>
      </c>
      <c r="N185" s="50">
        <v>20000</v>
      </c>
      <c r="O185" s="50">
        <v>0</v>
      </c>
      <c r="P185" s="105">
        <v>0</v>
      </c>
      <c r="Q185" s="118">
        <f t="shared" si="21"/>
        <v>0</v>
      </c>
    </row>
    <row r="186" spans="1:17">
      <c r="A186" s="155" t="s">
        <v>306</v>
      </c>
      <c r="B186" s="156"/>
      <c r="C186" s="156"/>
      <c r="D186" s="156" t="s">
        <v>13</v>
      </c>
      <c r="E186" s="156" t="s">
        <v>10</v>
      </c>
      <c r="F186" s="156"/>
      <c r="G186" s="156"/>
      <c r="H186" s="156"/>
      <c r="I186" s="156" t="s">
        <v>202</v>
      </c>
      <c r="J186" s="156" t="s">
        <v>299</v>
      </c>
      <c r="K186" s="156"/>
      <c r="L186" s="156"/>
      <c r="M186" s="157">
        <v>0</v>
      </c>
      <c r="N186" s="158">
        <v>300000</v>
      </c>
      <c r="O186" s="158">
        <v>0</v>
      </c>
      <c r="P186" s="159">
        <v>0</v>
      </c>
      <c r="Q186" s="160">
        <f t="shared" si="21"/>
        <v>0</v>
      </c>
    </row>
    <row r="187" spans="1:17">
      <c r="A187" s="132" t="s">
        <v>306</v>
      </c>
      <c r="B187" s="51"/>
      <c r="C187" s="51"/>
      <c r="D187" s="51"/>
      <c r="E187" s="51"/>
      <c r="F187" s="51"/>
      <c r="G187" s="51"/>
      <c r="H187" s="51"/>
      <c r="I187" s="51" t="s">
        <v>202</v>
      </c>
      <c r="J187" s="87" t="s">
        <v>16</v>
      </c>
      <c r="K187" s="51" t="s">
        <v>17</v>
      </c>
      <c r="L187" s="51"/>
      <c r="M187" s="79">
        <v>0</v>
      </c>
      <c r="N187" s="50">
        <v>300000</v>
      </c>
      <c r="O187" s="50">
        <v>0</v>
      </c>
      <c r="P187" s="105">
        <v>0</v>
      </c>
      <c r="Q187" s="118">
        <f t="shared" si="21"/>
        <v>0</v>
      </c>
    </row>
    <row r="188" spans="1:17">
      <c r="A188" s="132" t="s">
        <v>306</v>
      </c>
      <c r="B188" s="51"/>
      <c r="C188" s="51"/>
      <c r="D188" s="51"/>
      <c r="E188" s="51"/>
      <c r="F188" s="51"/>
      <c r="G188" s="51"/>
      <c r="H188" s="51"/>
      <c r="I188" s="51" t="s">
        <v>202</v>
      </c>
      <c r="J188" s="51">
        <v>42</v>
      </c>
      <c r="K188" s="51" t="s">
        <v>71</v>
      </c>
      <c r="L188" s="51"/>
      <c r="M188" s="79">
        <v>0</v>
      </c>
      <c r="N188" s="50">
        <v>300000</v>
      </c>
      <c r="O188" s="50">
        <v>0</v>
      </c>
      <c r="P188" s="105">
        <v>0</v>
      </c>
      <c r="Q188" s="118">
        <f t="shared" si="21"/>
        <v>0</v>
      </c>
    </row>
    <row r="189" spans="1:17">
      <c r="A189" s="132" t="s">
        <v>306</v>
      </c>
      <c r="B189" s="51"/>
      <c r="C189" s="51"/>
      <c r="D189" s="51" t="s">
        <v>13</v>
      </c>
      <c r="E189" s="51" t="s">
        <v>10</v>
      </c>
      <c r="F189" s="51"/>
      <c r="G189" s="51"/>
      <c r="H189" s="51"/>
      <c r="I189" s="51" t="s">
        <v>202</v>
      </c>
      <c r="J189" s="51">
        <v>421</v>
      </c>
      <c r="K189" s="51" t="s">
        <v>72</v>
      </c>
      <c r="L189" s="51"/>
      <c r="M189" s="79">
        <v>0</v>
      </c>
      <c r="N189" s="50">
        <v>300000</v>
      </c>
      <c r="O189" s="50">
        <v>0</v>
      </c>
      <c r="P189" s="105">
        <v>0</v>
      </c>
      <c r="Q189" s="118">
        <f t="shared" si="21"/>
        <v>0</v>
      </c>
    </row>
    <row r="190" spans="1:17" s="58" customFormat="1">
      <c r="A190" s="155" t="s">
        <v>307</v>
      </c>
      <c r="B190" s="156"/>
      <c r="C190" s="156"/>
      <c r="D190" s="156" t="s">
        <v>13</v>
      </c>
      <c r="E190" s="156" t="s">
        <v>10</v>
      </c>
      <c r="F190" s="156"/>
      <c r="G190" s="156"/>
      <c r="H190" s="156"/>
      <c r="I190" s="156" t="s">
        <v>202</v>
      </c>
      <c r="J190" s="156" t="s">
        <v>300</v>
      </c>
      <c r="K190" s="156"/>
      <c r="L190" s="156"/>
      <c r="M190" s="157">
        <f>M191</f>
        <v>83256</v>
      </c>
      <c r="N190" s="158">
        <v>0</v>
      </c>
      <c r="O190" s="158">
        <f>O191</f>
        <v>120100</v>
      </c>
      <c r="P190" s="159">
        <f t="shared" si="20"/>
        <v>144.25386758912271</v>
      </c>
      <c r="Q190" s="160">
        <v>0</v>
      </c>
    </row>
    <row r="191" spans="1:17" s="58" customFormat="1">
      <c r="A191" s="132" t="s">
        <v>307</v>
      </c>
      <c r="B191" s="51"/>
      <c r="C191" s="51"/>
      <c r="D191" s="51"/>
      <c r="E191" s="51"/>
      <c r="F191" s="51"/>
      <c r="G191" s="51"/>
      <c r="H191" s="51"/>
      <c r="I191" s="51" t="s">
        <v>202</v>
      </c>
      <c r="J191" s="87" t="s">
        <v>16</v>
      </c>
      <c r="K191" s="51" t="s">
        <v>17</v>
      </c>
      <c r="L191" s="51"/>
      <c r="M191" s="79">
        <f>M192</f>
        <v>83256</v>
      </c>
      <c r="N191" s="50">
        <v>0</v>
      </c>
      <c r="O191" s="50">
        <f>O192</f>
        <v>120100</v>
      </c>
      <c r="P191" s="105">
        <f t="shared" si="20"/>
        <v>144.25386758912271</v>
      </c>
      <c r="Q191" s="118">
        <v>0</v>
      </c>
    </row>
    <row r="192" spans="1:17" s="58" customFormat="1">
      <c r="A192" s="132" t="s">
        <v>307</v>
      </c>
      <c r="B192" s="51"/>
      <c r="C192" s="51"/>
      <c r="D192" s="51"/>
      <c r="E192" s="51"/>
      <c r="F192" s="51"/>
      <c r="G192" s="51"/>
      <c r="H192" s="51"/>
      <c r="I192" s="51" t="s">
        <v>202</v>
      </c>
      <c r="J192" s="51">
        <v>42</v>
      </c>
      <c r="K192" s="51" t="s">
        <v>71</v>
      </c>
      <c r="L192" s="51"/>
      <c r="M192" s="79">
        <f>M193</f>
        <v>83256</v>
      </c>
      <c r="N192" s="50">
        <v>0</v>
      </c>
      <c r="O192" s="50">
        <f>O193</f>
        <v>120100</v>
      </c>
      <c r="P192" s="105">
        <f t="shared" si="20"/>
        <v>144.25386758912271</v>
      </c>
      <c r="Q192" s="118">
        <v>0</v>
      </c>
    </row>
    <row r="193" spans="1:17" s="58" customFormat="1">
      <c r="A193" s="132" t="s">
        <v>307</v>
      </c>
      <c r="B193" s="51"/>
      <c r="C193" s="51"/>
      <c r="D193" s="51" t="s">
        <v>13</v>
      </c>
      <c r="E193" s="51" t="s">
        <v>10</v>
      </c>
      <c r="F193" s="51"/>
      <c r="G193" s="51"/>
      <c r="H193" s="51"/>
      <c r="I193" s="51" t="s">
        <v>202</v>
      </c>
      <c r="J193" s="51">
        <v>421</v>
      </c>
      <c r="K193" s="51" t="s">
        <v>72</v>
      </c>
      <c r="L193" s="51"/>
      <c r="M193" s="79">
        <v>83256</v>
      </c>
      <c r="N193" s="50">
        <v>0</v>
      </c>
      <c r="O193" s="50">
        <v>120100</v>
      </c>
      <c r="P193" s="105">
        <f t="shared" si="20"/>
        <v>144.25386758912271</v>
      </c>
      <c r="Q193" s="118">
        <v>0</v>
      </c>
    </row>
    <row r="194" spans="1:17">
      <c r="A194" s="155" t="s">
        <v>210</v>
      </c>
      <c r="B194" s="156" t="s">
        <v>8</v>
      </c>
      <c r="C194" s="156"/>
      <c r="D194" s="156"/>
      <c r="E194" s="156" t="s">
        <v>10</v>
      </c>
      <c r="F194" s="156"/>
      <c r="G194" s="156"/>
      <c r="H194" s="156"/>
      <c r="I194" s="156" t="s">
        <v>211</v>
      </c>
      <c r="J194" s="156" t="s">
        <v>212</v>
      </c>
      <c r="K194" s="156"/>
      <c r="L194" s="156"/>
      <c r="M194" s="157">
        <f>M195</f>
        <v>18782</v>
      </c>
      <c r="N194" s="158">
        <v>20000</v>
      </c>
      <c r="O194" s="158">
        <f>O195</f>
        <v>16068</v>
      </c>
      <c r="P194" s="159">
        <f t="shared" si="20"/>
        <v>85.549994675753382</v>
      </c>
      <c r="Q194" s="160">
        <f t="shared" si="21"/>
        <v>80.34</v>
      </c>
    </row>
    <row r="195" spans="1:17">
      <c r="A195" s="133" t="s">
        <v>210</v>
      </c>
      <c r="B195" s="51"/>
      <c r="C195" s="51"/>
      <c r="D195" s="51"/>
      <c r="E195" s="51"/>
      <c r="F195" s="51"/>
      <c r="G195" s="51"/>
      <c r="H195" s="51"/>
      <c r="I195" s="51" t="s">
        <v>211</v>
      </c>
      <c r="J195" s="51">
        <v>3</v>
      </c>
      <c r="K195" s="51" t="s">
        <v>15</v>
      </c>
      <c r="L195" s="51"/>
      <c r="M195" s="79">
        <f>M196</f>
        <v>18782</v>
      </c>
      <c r="N195" s="50">
        <v>20000</v>
      </c>
      <c r="O195" s="50">
        <f>O196</f>
        <v>16068</v>
      </c>
      <c r="P195" s="105">
        <f t="shared" si="20"/>
        <v>85.549994675753382</v>
      </c>
      <c r="Q195" s="118">
        <f t="shared" si="21"/>
        <v>80.34</v>
      </c>
    </row>
    <row r="196" spans="1:17">
      <c r="A196" s="133" t="s">
        <v>210</v>
      </c>
      <c r="B196" s="51"/>
      <c r="C196" s="51"/>
      <c r="D196" s="51"/>
      <c r="E196" s="51"/>
      <c r="F196" s="51"/>
      <c r="G196" s="51"/>
      <c r="H196" s="51"/>
      <c r="I196" s="51" t="s">
        <v>211</v>
      </c>
      <c r="J196" s="51">
        <v>38</v>
      </c>
      <c r="K196" s="51" t="s">
        <v>136</v>
      </c>
      <c r="L196" s="51"/>
      <c r="M196" s="79">
        <f>M197</f>
        <v>18782</v>
      </c>
      <c r="N196" s="50">
        <v>20000</v>
      </c>
      <c r="O196" s="50">
        <f>O197</f>
        <v>16068</v>
      </c>
      <c r="P196" s="105">
        <f t="shared" si="20"/>
        <v>85.549994675753382</v>
      </c>
      <c r="Q196" s="118">
        <f t="shared" si="21"/>
        <v>80.34</v>
      </c>
    </row>
    <row r="197" spans="1:17">
      <c r="A197" s="133" t="s">
        <v>210</v>
      </c>
      <c r="B197" s="51" t="s">
        <v>8</v>
      </c>
      <c r="C197" s="51"/>
      <c r="D197" s="51"/>
      <c r="E197" s="51" t="s">
        <v>10</v>
      </c>
      <c r="F197" s="51"/>
      <c r="G197" s="51"/>
      <c r="H197" s="51"/>
      <c r="I197" s="51" t="s">
        <v>211</v>
      </c>
      <c r="J197" s="51">
        <v>381</v>
      </c>
      <c r="K197" s="51" t="s">
        <v>65</v>
      </c>
      <c r="L197" s="51"/>
      <c r="M197" s="79">
        <v>18782</v>
      </c>
      <c r="N197" s="50">
        <v>20000</v>
      </c>
      <c r="O197" s="50">
        <v>16068</v>
      </c>
      <c r="P197" s="105">
        <f t="shared" si="20"/>
        <v>85.549994675753382</v>
      </c>
      <c r="Q197" s="118">
        <f t="shared" si="21"/>
        <v>80.34</v>
      </c>
    </row>
    <row r="198" spans="1:17">
      <c r="A198" s="131"/>
      <c r="B198" s="124"/>
      <c r="C198" s="124"/>
      <c r="D198" s="124"/>
      <c r="E198" s="124"/>
      <c r="F198" s="124"/>
      <c r="G198" s="124"/>
      <c r="H198" s="124"/>
      <c r="I198" s="124"/>
      <c r="J198" s="124" t="s">
        <v>213</v>
      </c>
      <c r="K198" s="124"/>
      <c r="L198" s="124"/>
      <c r="M198" s="129">
        <f>SUM(M199)</f>
        <v>86398</v>
      </c>
      <c r="N198" s="129">
        <f>SUM(N199)</f>
        <v>12000</v>
      </c>
      <c r="O198" s="129">
        <f t="shared" ref="O198" si="25">SUM(O199)</f>
        <v>105500</v>
      </c>
      <c r="P198" s="142">
        <f t="shared" si="20"/>
        <v>122.10930808583531</v>
      </c>
      <c r="Q198" s="127">
        <f t="shared" si="21"/>
        <v>879.16666666666663</v>
      </c>
    </row>
    <row r="199" spans="1:17">
      <c r="A199" s="131"/>
      <c r="B199" s="124"/>
      <c r="C199" s="124"/>
      <c r="D199" s="124"/>
      <c r="E199" s="124"/>
      <c r="F199" s="124"/>
      <c r="G199" s="124"/>
      <c r="H199" s="124"/>
      <c r="I199" s="124" t="s">
        <v>214</v>
      </c>
      <c r="J199" s="124" t="s">
        <v>215</v>
      </c>
      <c r="K199" s="124"/>
      <c r="L199" s="124"/>
      <c r="M199" s="129">
        <f>M200</f>
        <v>86398</v>
      </c>
      <c r="N199" s="129">
        <f>N200</f>
        <v>12000</v>
      </c>
      <c r="O199" s="129">
        <f t="shared" ref="O199" si="26">O200</f>
        <v>105500</v>
      </c>
      <c r="P199" s="142">
        <f t="shared" si="20"/>
        <v>122.10930808583531</v>
      </c>
      <c r="Q199" s="127">
        <f t="shared" si="21"/>
        <v>879.16666666666663</v>
      </c>
    </row>
    <row r="200" spans="1:17">
      <c r="A200" s="146" t="s">
        <v>216</v>
      </c>
      <c r="B200" s="147" t="s">
        <v>8</v>
      </c>
      <c r="C200" s="147"/>
      <c r="D200" s="147" t="s">
        <v>13</v>
      </c>
      <c r="E200" s="147" t="s">
        <v>10</v>
      </c>
      <c r="F200" s="147"/>
      <c r="G200" s="147" t="s">
        <v>6</v>
      </c>
      <c r="H200" s="147" t="s">
        <v>6</v>
      </c>
      <c r="I200" s="147"/>
      <c r="J200" s="147" t="s">
        <v>217</v>
      </c>
      <c r="K200" s="147"/>
      <c r="L200" s="147"/>
      <c r="M200" s="148">
        <f>M201+M207</f>
        <v>86398</v>
      </c>
      <c r="N200" s="148">
        <f t="shared" ref="N200:O200" si="27">N201+N207</f>
        <v>12000</v>
      </c>
      <c r="O200" s="148">
        <f t="shared" si="27"/>
        <v>105500</v>
      </c>
      <c r="P200" s="150">
        <f t="shared" si="20"/>
        <v>122.10930808583531</v>
      </c>
      <c r="Q200" s="151">
        <f t="shared" si="21"/>
        <v>879.16666666666663</v>
      </c>
    </row>
    <row r="201" spans="1:17">
      <c r="A201" s="155" t="s">
        <v>218</v>
      </c>
      <c r="B201" s="156" t="s">
        <v>8</v>
      </c>
      <c r="C201" s="156"/>
      <c r="D201" s="156" t="s">
        <v>13</v>
      </c>
      <c r="E201" s="156" t="s">
        <v>10</v>
      </c>
      <c r="F201" s="156" t="s">
        <v>6</v>
      </c>
      <c r="G201" s="156" t="s">
        <v>6</v>
      </c>
      <c r="H201" s="156"/>
      <c r="I201" s="156" t="s">
        <v>214</v>
      </c>
      <c r="J201" s="156" t="s">
        <v>219</v>
      </c>
      <c r="K201" s="156"/>
      <c r="L201" s="156"/>
      <c r="M201" s="157">
        <f>SUM(M202)</f>
        <v>27210</v>
      </c>
      <c r="N201" s="157">
        <f>SUM(N202)</f>
        <v>12000</v>
      </c>
      <c r="O201" s="157">
        <f t="shared" ref="O201" si="28">SUM(O202)</f>
        <v>5500</v>
      </c>
      <c r="P201" s="159">
        <f t="shared" si="20"/>
        <v>20.213156927600149</v>
      </c>
      <c r="Q201" s="160">
        <f t="shared" si="21"/>
        <v>45.833333333333329</v>
      </c>
    </row>
    <row r="202" spans="1:17">
      <c r="A202" s="133" t="s">
        <v>218</v>
      </c>
      <c r="B202" s="51"/>
      <c r="C202" s="51"/>
      <c r="D202" s="51"/>
      <c r="E202" s="51"/>
      <c r="F202" s="51"/>
      <c r="G202" s="51"/>
      <c r="H202" s="51"/>
      <c r="I202" s="51" t="s">
        <v>214</v>
      </c>
      <c r="J202" s="51">
        <v>3</v>
      </c>
      <c r="K202" s="51" t="s">
        <v>15</v>
      </c>
      <c r="L202" s="51"/>
      <c r="M202" s="79">
        <f>M203+M205</f>
        <v>27210</v>
      </c>
      <c r="N202" s="79">
        <f>N203+N205</f>
        <v>12000</v>
      </c>
      <c r="O202" s="79">
        <f t="shared" ref="O202" si="29">O203+O205</f>
        <v>5500</v>
      </c>
      <c r="P202" s="105">
        <f t="shared" si="20"/>
        <v>20.213156927600149</v>
      </c>
      <c r="Q202" s="118">
        <f t="shared" si="21"/>
        <v>45.833333333333329</v>
      </c>
    </row>
    <row r="203" spans="1:17">
      <c r="A203" s="133" t="s">
        <v>218</v>
      </c>
      <c r="B203" s="51"/>
      <c r="C203" s="51"/>
      <c r="D203" s="51"/>
      <c r="E203" s="51"/>
      <c r="F203" s="51"/>
      <c r="G203" s="51"/>
      <c r="H203" s="51"/>
      <c r="I203" s="51" t="s">
        <v>214</v>
      </c>
      <c r="J203" s="87" t="s">
        <v>134</v>
      </c>
      <c r="K203" s="51" t="s">
        <v>55</v>
      </c>
      <c r="L203" s="51"/>
      <c r="M203" s="79">
        <f>M204</f>
        <v>16210</v>
      </c>
      <c r="N203" s="50">
        <v>5000</v>
      </c>
      <c r="O203" s="50">
        <v>0</v>
      </c>
      <c r="P203" s="105">
        <f t="shared" si="20"/>
        <v>0</v>
      </c>
      <c r="Q203" s="118">
        <f t="shared" si="21"/>
        <v>0</v>
      </c>
    </row>
    <row r="204" spans="1:17">
      <c r="A204" s="133" t="s">
        <v>218</v>
      </c>
      <c r="B204" s="51" t="s">
        <v>8</v>
      </c>
      <c r="C204" s="51"/>
      <c r="D204" s="51" t="s">
        <v>13</v>
      </c>
      <c r="E204" s="51" t="s">
        <v>10</v>
      </c>
      <c r="F204" s="51"/>
      <c r="G204" s="51"/>
      <c r="H204" s="51"/>
      <c r="I204" s="51" t="s">
        <v>214</v>
      </c>
      <c r="J204" s="87" t="s">
        <v>121</v>
      </c>
      <c r="K204" s="51" t="s">
        <v>58</v>
      </c>
      <c r="L204" s="51"/>
      <c r="M204" s="79">
        <v>16210</v>
      </c>
      <c r="N204" s="50">
        <v>5000</v>
      </c>
      <c r="O204" s="50">
        <v>0</v>
      </c>
      <c r="P204" s="105">
        <f t="shared" ref="P204:P230" si="30">O204/M204*100</f>
        <v>0</v>
      </c>
      <c r="Q204" s="118">
        <f t="shared" ref="Q204:Q235" si="31">O204/N204*100</f>
        <v>0</v>
      </c>
    </row>
    <row r="205" spans="1:17">
      <c r="A205" s="133" t="s">
        <v>218</v>
      </c>
      <c r="B205" s="51"/>
      <c r="C205" s="51"/>
      <c r="D205" s="51"/>
      <c r="E205" s="51"/>
      <c r="F205" s="51"/>
      <c r="G205" s="51"/>
      <c r="H205" s="51"/>
      <c r="I205" s="51" t="s">
        <v>214</v>
      </c>
      <c r="J205" s="51">
        <v>38</v>
      </c>
      <c r="K205" s="51" t="s">
        <v>136</v>
      </c>
      <c r="L205" s="51"/>
      <c r="M205" s="79">
        <f>M206</f>
        <v>11000</v>
      </c>
      <c r="N205" s="50">
        <v>7000</v>
      </c>
      <c r="O205" s="50">
        <f>O206</f>
        <v>5500</v>
      </c>
      <c r="P205" s="105">
        <f t="shared" si="30"/>
        <v>50</v>
      </c>
      <c r="Q205" s="118">
        <f t="shared" si="31"/>
        <v>78.571428571428569</v>
      </c>
    </row>
    <row r="206" spans="1:17">
      <c r="A206" s="133" t="s">
        <v>218</v>
      </c>
      <c r="B206" s="51" t="s">
        <v>8</v>
      </c>
      <c r="C206" s="51"/>
      <c r="D206" s="51"/>
      <c r="E206" s="51" t="s">
        <v>10</v>
      </c>
      <c r="F206" s="51"/>
      <c r="G206" s="51"/>
      <c r="H206" s="51"/>
      <c r="I206" s="51" t="s">
        <v>214</v>
      </c>
      <c r="J206" s="51">
        <v>381</v>
      </c>
      <c r="K206" s="51" t="s">
        <v>65</v>
      </c>
      <c r="L206" s="51"/>
      <c r="M206" s="79">
        <v>11000</v>
      </c>
      <c r="N206" s="89">
        <v>7000</v>
      </c>
      <c r="O206" s="89">
        <v>5500</v>
      </c>
      <c r="P206" s="105">
        <f t="shared" si="30"/>
        <v>50</v>
      </c>
      <c r="Q206" s="118">
        <f t="shared" si="31"/>
        <v>78.571428571428569</v>
      </c>
    </row>
    <row r="207" spans="1:17" s="58" customFormat="1">
      <c r="A207" s="155" t="s">
        <v>308</v>
      </c>
      <c r="B207" s="156"/>
      <c r="C207" s="156"/>
      <c r="D207" s="156" t="s">
        <v>13</v>
      </c>
      <c r="E207" s="156" t="s">
        <v>10</v>
      </c>
      <c r="F207" s="156"/>
      <c r="G207" s="156"/>
      <c r="H207" s="156"/>
      <c r="I207" s="156" t="s">
        <v>202</v>
      </c>
      <c r="J207" s="156" t="s">
        <v>301</v>
      </c>
      <c r="K207" s="156"/>
      <c r="L207" s="156"/>
      <c r="M207" s="157">
        <f>M208</f>
        <v>59188</v>
      </c>
      <c r="N207" s="158">
        <v>0</v>
      </c>
      <c r="O207" s="158">
        <f>O208</f>
        <v>100000</v>
      </c>
      <c r="P207" s="159">
        <f t="shared" si="30"/>
        <v>168.95316618233426</v>
      </c>
      <c r="Q207" s="160">
        <v>0</v>
      </c>
    </row>
    <row r="208" spans="1:17" s="58" customFormat="1">
      <c r="A208" s="132" t="s">
        <v>308</v>
      </c>
      <c r="B208" s="51"/>
      <c r="C208" s="51"/>
      <c r="D208" s="51"/>
      <c r="E208" s="51"/>
      <c r="F208" s="51"/>
      <c r="G208" s="51"/>
      <c r="H208" s="51"/>
      <c r="I208" s="51" t="s">
        <v>202</v>
      </c>
      <c r="J208" s="87" t="s">
        <v>16</v>
      </c>
      <c r="K208" s="51" t="s">
        <v>17</v>
      </c>
      <c r="L208" s="51"/>
      <c r="M208" s="79">
        <f>M209</f>
        <v>59188</v>
      </c>
      <c r="N208" s="50">
        <v>0</v>
      </c>
      <c r="O208" s="50">
        <f>O209</f>
        <v>100000</v>
      </c>
      <c r="P208" s="105">
        <f t="shared" si="30"/>
        <v>168.95316618233426</v>
      </c>
      <c r="Q208" s="118">
        <v>0</v>
      </c>
    </row>
    <row r="209" spans="1:17" s="58" customFormat="1">
      <c r="A209" s="132" t="s">
        <v>308</v>
      </c>
      <c r="B209" s="51"/>
      <c r="C209" s="51"/>
      <c r="D209" s="51"/>
      <c r="E209" s="51"/>
      <c r="F209" s="51"/>
      <c r="G209" s="51"/>
      <c r="H209" s="51"/>
      <c r="I209" s="51" t="s">
        <v>202</v>
      </c>
      <c r="J209" s="51">
        <v>42</v>
      </c>
      <c r="K209" s="51" t="s">
        <v>71</v>
      </c>
      <c r="L209" s="51"/>
      <c r="M209" s="79">
        <f>M210</f>
        <v>59188</v>
      </c>
      <c r="N209" s="50">
        <v>0</v>
      </c>
      <c r="O209" s="50">
        <f>O210</f>
        <v>100000</v>
      </c>
      <c r="P209" s="105">
        <f t="shared" si="30"/>
        <v>168.95316618233426</v>
      </c>
      <c r="Q209" s="118">
        <v>0</v>
      </c>
    </row>
    <row r="210" spans="1:17" s="58" customFormat="1">
      <c r="A210" s="132" t="s">
        <v>308</v>
      </c>
      <c r="B210" s="51"/>
      <c r="C210" s="51"/>
      <c r="D210" s="51" t="s">
        <v>13</v>
      </c>
      <c r="E210" s="51" t="s">
        <v>10</v>
      </c>
      <c r="F210" s="51"/>
      <c r="G210" s="51"/>
      <c r="H210" s="51"/>
      <c r="I210" s="51" t="s">
        <v>202</v>
      </c>
      <c r="J210" s="51">
        <v>421</v>
      </c>
      <c r="K210" s="51" t="s">
        <v>72</v>
      </c>
      <c r="L210" s="51"/>
      <c r="M210" s="79">
        <v>59188</v>
      </c>
      <c r="N210" s="50">
        <v>0</v>
      </c>
      <c r="O210" s="50">
        <v>100000</v>
      </c>
      <c r="P210" s="105">
        <f t="shared" si="30"/>
        <v>168.95316618233426</v>
      </c>
      <c r="Q210" s="118">
        <v>0</v>
      </c>
    </row>
    <row r="211" spans="1:17">
      <c r="A211" s="131"/>
      <c r="B211" s="124"/>
      <c r="C211" s="124"/>
      <c r="D211" s="124"/>
      <c r="E211" s="124"/>
      <c r="F211" s="124"/>
      <c r="G211" s="124"/>
      <c r="H211" s="124"/>
      <c r="I211" s="124"/>
      <c r="J211" s="124" t="s">
        <v>220</v>
      </c>
      <c r="K211" s="124"/>
      <c r="L211" s="124"/>
      <c r="M211" s="125">
        <f>SUM(M212)</f>
        <v>107063</v>
      </c>
      <c r="N211" s="125">
        <f>SUM(N212)</f>
        <v>219000</v>
      </c>
      <c r="O211" s="125">
        <f t="shared" ref="O211" si="32">SUM(O212)</f>
        <v>53525</v>
      </c>
      <c r="P211" s="142">
        <f t="shared" si="30"/>
        <v>49.993928808271768</v>
      </c>
      <c r="Q211" s="127">
        <f t="shared" si="31"/>
        <v>24.440639269406393</v>
      </c>
    </row>
    <row r="212" spans="1:17">
      <c r="A212" s="131"/>
      <c r="B212" s="124"/>
      <c r="C212" s="124"/>
      <c r="D212" s="124"/>
      <c r="E212" s="124"/>
      <c r="F212" s="124"/>
      <c r="G212" s="124"/>
      <c r="H212" s="124"/>
      <c r="I212" s="124">
        <v>1000</v>
      </c>
      <c r="J212" s="124" t="s">
        <v>221</v>
      </c>
      <c r="K212" s="124"/>
      <c r="L212" s="124"/>
      <c r="M212" s="125">
        <f>M213+M226+M231</f>
        <v>107063</v>
      </c>
      <c r="N212" s="125">
        <f>N213+N226+N231</f>
        <v>219000</v>
      </c>
      <c r="O212" s="125">
        <f t="shared" ref="O212" si="33">O213+O226+O231</f>
        <v>53525</v>
      </c>
      <c r="P212" s="142">
        <f t="shared" si="30"/>
        <v>49.993928808271768</v>
      </c>
      <c r="Q212" s="127">
        <f t="shared" si="31"/>
        <v>24.440639269406393</v>
      </c>
    </row>
    <row r="213" spans="1:17">
      <c r="A213" s="146" t="s">
        <v>222</v>
      </c>
      <c r="B213" s="147" t="s">
        <v>8</v>
      </c>
      <c r="C213" s="147"/>
      <c r="D213" s="147"/>
      <c r="E213" s="147" t="s">
        <v>10</v>
      </c>
      <c r="F213" s="147"/>
      <c r="G213" s="147"/>
      <c r="H213" s="147"/>
      <c r="I213" s="147"/>
      <c r="J213" s="147" t="s">
        <v>223</v>
      </c>
      <c r="K213" s="147"/>
      <c r="L213" s="147"/>
      <c r="M213" s="148">
        <f>M214+M218+M222</f>
        <v>97063</v>
      </c>
      <c r="N213" s="148">
        <f>N214+N218+N222</f>
        <v>195000</v>
      </c>
      <c r="O213" s="148">
        <f t="shared" ref="O213" si="34">O214+O218+O222</f>
        <v>47525</v>
      </c>
      <c r="P213" s="150">
        <f t="shared" si="30"/>
        <v>48.963044620504206</v>
      </c>
      <c r="Q213" s="151">
        <f t="shared" si="31"/>
        <v>24.371794871794872</v>
      </c>
    </row>
    <row r="214" spans="1:17">
      <c r="A214" s="155" t="s">
        <v>224</v>
      </c>
      <c r="B214" s="156" t="s">
        <v>8</v>
      </c>
      <c r="C214" s="156"/>
      <c r="D214" s="156"/>
      <c r="E214" s="156" t="s">
        <v>10</v>
      </c>
      <c r="F214" s="156"/>
      <c r="G214" s="156"/>
      <c r="H214" s="156"/>
      <c r="I214" s="156">
        <v>1070</v>
      </c>
      <c r="J214" s="156" t="s">
        <v>241</v>
      </c>
      <c r="K214" s="156"/>
      <c r="L214" s="156"/>
      <c r="M214" s="157">
        <f>M215</f>
        <v>97063</v>
      </c>
      <c r="N214" s="158">
        <v>40000</v>
      </c>
      <c r="O214" s="158">
        <f>O215</f>
        <v>47525</v>
      </c>
      <c r="P214" s="159">
        <f t="shared" si="30"/>
        <v>48.963044620504206</v>
      </c>
      <c r="Q214" s="160">
        <f t="shared" si="31"/>
        <v>118.81250000000001</v>
      </c>
    </row>
    <row r="215" spans="1:17">
      <c r="A215" s="133" t="s">
        <v>224</v>
      </c>
      <c r="B215" s="51"/>
      <c r="C215" s="51"/>
      <c r="D215" s="51"/>
      <c r="E215" s="51"/>
      <c r="F215" s="51"/>
      <c r="G215" s="51"/>
      <c r="H215" s="51"/>
      <c r="I215" s="51" t="s">
        <v>225</v>
      </c>
      <c r="J215" s="51">
        <v>3</v>
      </c>
      <c r="K215" s="51" t="s">
        <v>15</v>
      </c>
      <c r="L215" s="51"/>
      <c r="M215" s="79">
        <f>M216</f>
        <v>97063</v>
      </c>
      <c r="N215" s="50">
        <v>40000</v>
      </c>
      <c r="O215" s="50">
        <f>O216</f>
        <v>47525</v>
      </c>
      <c r="P215" s="105">
        <f t="shared" si="30"/>
        <v>48.963044620504206</v>
      </c>
      <c r="Q215" s="118">
        <f t="shared" si="31"/>
        <v>118.81250000000001</v>
      </c>
    </row>
    <row r="216" spans="1:17">
      <c r="A216" s="133" t="s">
        <v>224</v>
      </c>
      <c r="B216" s="51"/>
      <c r="C216" s="51"/>
      <c r="D216" s="51"/>
      <c r="E216" s="51"/>
      <c r="F216" s="51"/>
      <c r="G216" s="51"/>
      <c r="H216" s="51"/>
      <c r="I216" s="51" t="s">
        <v>225</v>
      </c>
      <c r="J216" s="51">
        <v>37</v>
      </c>
      <c r="K216" s="51" t="s">
        <v>190</v>
      </c>
      <c r="L216" s="51"/>
      <c r="M216" s="79">
        <f>M217</f>
        <v>97063</v>
      </c>
      <c r="N216" s="50">
        <v>40000</v>
      </c>
      <c r="O216" s="50">
        <f>O217</f>
        <v>47525</v>
      </c>
      <c r="P216" s="105">
        <f t="shared" si="30"/>
        <v>48.963044620504206</v>
      </c>
      <c r="Q216" s="118">
        <f t="shared" si="31"/>
        <v>118.81250000000001</v>
      </c>
    </row>
    <row r="217" spans="1:17">
      <c r="A217" s="133" t="s">
        <v>224</v>
      </c>
      <c r="B217" s="51" t="s">
        <v>8</v>
      </c>
      <c r="C217" s="51"/>
      <c r="D217" s="51"/>
      <c r="E217" s="51" t="s">
        <v>10</v>
      </c>
      <c r="F217" s="51"/>
      <c r="G217" s="51"/>
      <c r="H217" s="51"/>
      <c r="I217" s="51" t="s">
        <v>225</v>
      </c>
      <c r="J217" s="51">
        <v>372</v>
      </c>
      <c r="K217" s="51" t="s">
        <v>63</v>
      </c>
      <c r="L217" s="51"/>
      <c r="M217" s="79">
        <v>97063</v>
      </c>
      <c r="N217" s="50">
        <v>40000</v>
      </c>
      <c r="O217" s="50">
        <v>47525</v>
      </c>
      <c r="P217" s="105">
        <f t="shared" si="30"/>
        <v>48.963044620504206</v>
      </c>
      <c r="Q217" s="118">
        <f t="shared" si="31"/>
        <v>118.81250000000001</v>
      </c>
    </row>
    <row r="218" spans="1:17" s="40" customFormat="1">
      <c r="A218" s="155" t="s">
        <v>226</v>
      </c>
      <c r="B218" s="156" t="s">
        <v>8</v>
      </c>
      <c r="C218" s="156"/>
      <c r="D218" s="156"/>
      <c r="E218" s="156" t="s">
        <v>10</v>
      </c>
      <c r="F218" s="156"/>
      <c r="G218" s="156"/>
      <c r="H218" s="156"/>
      <c r="I218" s="156">
        <v>1070</v>
      </c>
      <c r="J218" s="156" t="s">
        <v>240</v>
      </c>
      <c r="K218" s="156"/>
      <c r="L218" s="156"/>
      <c r="M218" s="157">
        <v>0</v>
      </c>
      <c r="N218" s="158">
        <v>40000</v>
      </c>
      <c r="O218" s="158">
        <v>0</v>
      </c>
      <c r="P218" s="159">
        <v>0</v>
      </c>
      <c r="Q218" s="160">
        <f t="shared" si="31"/>
        <v>0</v>
      </c>
    </row>
    <row r="219" spans="1:17" s="40" customFormat="1">
      <c r="A219" s="133" t="s">
        <v>226</v>
      </c>
      <c r="B219" s="51"/>
      <c r="C219" s="51"/>
      <c r="D219" s="51"/>
      <c r="E219" s="51"/>
      <c r="F219" s="51"/>
      <c r="G219" s="51"/>
      <c r="H219" s="51"/>
      <c r="I219" s="51" t="s">
        <v>225</v>
      </c>
      <c r="J219" s="51">
        <v>3</v>
      </c>
      <c r="K219" s="51" t="s">
        <v>15</v>
      </c>
      <c r="L219" s="51"/>
      <c r="M219" s="79">
        <v>0</v>
      </c>
      <c r="N219" s="50">
        <v>40000</v>
      </c>
      <c r="O219" s="50">
        <v>0</v>
      </c>
      <c r="P219" s="105">
        <v>0</v>
      </c>
      <c r="Q219" s="118">
        <f t="shared" si="31"/>
        <v>0</v>
      </c>
    </row>
    <row r="220" spans="1:17" s="40" customFormat="1">
      <c r="A220" s="133" t="s">
        <v>226</v>
      </c>
      <c r="B220" s="51"/>
      <c r="C220" s="51"/>
      <c r="D220" s="51"/>
      <c r="E220" s="51"/>
      <c r="F220" s="51"/>
      <c r="G220" s="51"/>
      <c r="H220" s="51"/>
      <c r="I220" s="51" t="s">
        <v>225</v>
      </c>
      <c r="J220" s="51">
        <v>37</v>
      </c>
      <c r="K220" s="51" t="s">
        <v>190</v>
      </c>
      <c r="L220" s="51"/>
      <c r="M220" s="79">
        <v>0</v>
      </c>
      <c r="N220" s="50">
        <v>40000</v>
      </c>
      <c r="O220" s="50">
        <v>0</v>
      </c>
      <c r="P220" s="105">
        <v>0</v>
      </c>
      <c r="Q220" s="118">
        <f t="shared" si="31"/>
        <v>0</v>
      </c>
    </row>
    <row r="221" spans="1:17" s="40" customFormat="1">
      <c r="A221" s="133" t="s">
        <v>226</v>
      </c>
      <c r="B221" s="51" t="s">
        <v>8</v>
      </c>
      <c r="C221" s="51"/>
      <c r="D221" s="51"/>
      <c r="E221" s="51" t="s">
        <v>10</v>
      </c>
      <c r="F221" s="51"/>
      <c r="G221" s="51"/>
      <c r="H221" s="51"/>
      <c r="I221" s="51" t="s">
        <v>225</v>
      </c>
      <c r="J221" s="51">
        <v>372</v>
      </c>
      <c r="K221" s="51" t="s">
        <v>63</v>
      </c>
      <c r="L221" s="51"/>
      <c r="M221" s="79">
        <v>0</v>
      </c>
      <c r="N221" s="50">
        <v>40000</v>
      </c>
      <c r="O221" s="50">
        <v>0</v>
      </c>
      <c r="P221" s="105">
        <v>0</v>
      </c>
      <c r="Q221" s="118">
        <f t="shared" si="31"/>
        <v>0</v>
      </c>
    </row>
    <row r="222" spans="1:17">
      <c r="A222" s="155" t="s">
        <v>249</v>
      </c>
      <c r="B222" s="156" t="s">
        <v>6</v>
      </c>
      <c r="C222" s="156"/>
      <c r="D222" s="156"/>
      <c r="E222" s="156" t="s">
        <v>10</v>
      </c>
      <c r="F222" s="156"/>
      <c r="G222" s="156"/>
      <c r="H222" s="156"/>
      <c r="I222" s="156" t="s">
        <v>227</v>
      </c>
      <c r="J222" s="156" t="s">
        <v>228</v>
      </c>
      <c r="K222" s="156"/>
      <c r="L222" s="156"/>
      <c r="M222" s="157">
        <v>0</v>
      </c>
      <c r="N222" s="158">
        <v>115000</v>
      </c>
      <c r="O222" s="158">
        <v>0</v>
      </c>
      <c r="P222" s="159">
        <v>0</v>
      </c>
      <c r="Q222" s="160">
        <f t="shared" si="31"/>
        <v>0</v>
      </c>
    </row>
    <row r="223" spans="1:17">
      <c r="A223" s="133" t="s">
        <v>249</v>
      </c>
      <c r="B223" s="51"/>
      <c r="C223" s="51"/>
      <c r="D223" s="51"/>
      <c r="E223" s="51"/>
      <c r="F223" s="51"/>
      <c r="G223" s="51"/>
      <c r="H223" s="51"/>
      <c r="I223" s="51" t="s">
        <v>227</v>
      </c>
      <c r="J223" s="51">
        <v>3</v>
      </c>
      <c r="K223" s="51" t="s">
        <v>15</v>
      </c>
      <c r="L223" s="51"/>
      <c r="M223" s="79">
        <v>0</v>
      </c>
      <c r="N223" s="50">
        <v>115000</v>
      </c>
      <c r="O223" s="50">
        <v>0</v>
      </c>
      <c r="P223" s="105">
        <v>0</v>
      </c>
      <c r="Q223" s="118">
        <f t="shared" si="31"/>
        <v>0</v>
      </c>
    </row>
    <row r="224" spans="1:17">
      <c r="A224" s="133" t="s">
        <v>249</v>
      </c>
      <c r="B224" s="51"/>
      <c r="C224" s="51"/>
      <c r="D224" s="51"/>
      <c r="E224" s="51"/>
      <c r="F224" s="51"/>
      <c r="G224" s="51"/>
      <c r="H224" s="51"/>
      <c r="I224" s="51" t="s">
        <v>227</v>
      </c>
      <c r="J224" s="51">
        <v>37</v>
      </c>
      <c r="K224" s="51" t="s">
        <v>190</v>
      </c>
      <c r="L224" s="51"/>
      <c r="M224" s="79">
        <v>0</v>
      </c>
      <c r="N224" s="50">
        <v>115000</v>
      </c>
      <c r="O224" s="50">
        <v>0</v>
      </c>
      <c r="P224" s="105">
        <v>0</v>
      </c>
      <c r="Q224" s="118">
        <f t="shared" si="31"/>
        <v>0</v>
      </c>
    </row>
    <row r="225" spans="1:17">
      <c r="A225" s="133" t="s">
        <v>249</v>
      </c>
      <c r="B225" s="51" t="s">
        <v>6</v>
      </c>
      <c r="C225" s="51"/>
      <c r="D225" s="51"/>
      <c r="E225" s="51" t="s">
        <v>10</v>
      </c>
      <c r="F225" s="51"/>
      <c r="G225" s="51"/>
      <c r="H225" s="51"/>
      <c r="I225" s="51" t="s">
        <v>227</v>
      </c>
      <c r="J225" s="51">
        <v>372</v>
      </c>
      <c r="K225" s="51" t="s">
        <v>63</v>
      </c>
      <c r="L225" s="51"/>
      <c r="M225" s="79">
        <v>0</v>
      </c>
      <c r="N225" s="50">
        <v>115000</v>
      </c>
      <c r="O225" s="50">
        <v>0</v>
      </c>
      <c r="P225" s="105">
        <v>0</v>
      </c>
      <c r="Q225" s="118">
        <f t="shared" si="31"/>
        <v>0</v>
      </c>
    </row>
    <row r="226" spans="1:17">
      <c r="A226" s="146" t="s">
        <v>229</v>
      </c>
      <c r="B226" s="147" t="s">
        <v>8</v>
      </c>
      <c r="C226" s="147"/>
      <c r="D226" s="147"/>
      <c r="E226" s="147" t="s">
        <v>10</v>
      </c>
      <c r="F226" s="147"/>
      <c r="G226" s="147"/>
      <c r="H226" s="147"/>
      <c r="I226" s="147"/>
      <c r="J226" s="147" t="s">
        <v>230</v>
      </c>
      <c r="K226" s="147"/>
      <c r="L226" s="147"/>
      <c r="M226" s="148">
        <f>M227</f>
        <v>10000</v>
      </c>
      <c r="N226" s="153">
        <v>14000</v>
      </c>
      <c r="O226" s="153">
        <f>O227</f>
        <v>6000</v>
      </c>
      <c r="P226" s="150">
        <f t="shared" si="30"/>
        <v>60</v>
      </c>
      <c r="Q226" s="151">
        <f t="shared" si="31"/>
        <v>42.857142857142854</v>
      </c>
    </row>
    <row r="227" spans="1:17">
      <c r="A227" s="155" t="s">
        <v>231</v>
      </c>
      <c r="B227" s="156" t="s">
        <v>8</v>
      </c>
      <c r="C227" s="156"/>
      <c r="D227" s="156"/>
      <c r="E227" s="156" t="s">
        <v>10</v>
      </c>
      <c r="F227" s="156"/>
      <c r="G227" s="156"/>
      <c r="H227" s="156"/>
      <c r="I227" s="156">
        <v>1040</v>
      </c>
      <c r="J227" s="156" t="s">
        <v>232</v>
      </c>
      <c r="K227" s="156"/>
      <c r="L227" s="156"/>
      <c r="M227" s="157">
        <f>M228</f>
        <v>10000</v>
      </c>
      <c r="N227" s="158">
        <v>14000</v>
      </c>
      <c r="O227" s="158">
        <f>O228</f>
        <v>6000</v>
      </c>
      <c r="P227" s="159">
        <f t="shared" si="30"/>
        <v>60</v>
      </c>
      <c r="Q227" s="160">
        <f t="shared" si="31"/>
        <v>42.857142857142854</v>
      </c>
    </row>
    <row r="228" spans="1:17">
      <c r="A228" s="133" t="s">
        <v>231</v>
      </c>
      <c r="B228" s="51"/>
      <c r="C228" s="51"/>
      <c r="D228" s="51"/>
      <c r="E228" s="51"/>
      <c r="F228" s="51"/>
      <c r="G228" s="51"/>
      <c r="H228" s="51"/>
      <c r="I228" s="51" t="s">
        <v>233</v>
      </c>
      <c r="J228" s="51">
        <v>3</v>
      </c>
      <c r="K228" s="51" t="s">
        <v>15</v>
      </c>
      <c r="L228" s="51"/>
      <c r="M228" s="79">
        <f>M229</f>
        <v>10000</v>
      </c>
      <c r="N228" s="50">
        <v>14000</v>
      </c>
      <c r="O228" s="50">
        <f>O229</f>
        <v>6000</v>
      </c>
      <c r="P228" s="105">
        <f t="shared" si="30"/>
        <v>60</v>
      </c>
      <c r="Q228" s="118">
        <f t="shared" si="31"/>
        <v>42.857142857142854</v>
      </c>
    </row>
    <row r="229" spans="1:17">
      <c r="A229" s="133" t="s">
        <v>231</v>
      </c>
      <c r="B229" s="51"/>
      <c r="C229" s="51"/>
      <c r="D229" s="51"/>
      <c r="E229" s="51"/>
      <c r="F229" s="51"/>
      <c r="G229" s="51"/>
      <c r="H229" s="51"/>
      <c r="I229" s="51" t="s">
        <v>233</v>
      </c>
      <c r="J229" s="51">
        <v>37</v>
      </c>
      <c r="K229" s="51" t="s">
        <v>234</v>
      </c>
      <c r="L229" s="51"/>
      <c r="M229" s="79">
        <f>M230</f>
        <v>10000</v>
      </c>
      <c r="N229" s="50">
        <v>14000</v>
      </c>
      <c r="O229" s="50">
        <f>O230</f>
        <v>6000</v>
      </c>
      <c r="P229" s="105">
        <f t="shared" si="30"/>
        <v>60</v>
      </c>
      <c r="Q229" s="118">
        <f t="shared" si="31"/>
        <v>42.857142857142854</v>
      </c>
    </row>
    <row r="230" spans="1:17">
      <c r="A230" s="133" t="s">
        <v>231</v>
      </c>
      <c r="B230" s="51" t="s">
        <v>8</v>
      </c>
      <c r="C230" s="51"/>
      <c r="D230" s="51"/>
      <c r="E230" s="51" t="s">
        <v>10</v>
      </c>
      <c r="F230" s="51"/>
      <c r="G230" s="51"/>
      <c r="H230" s="51"/>
      <c r="I230" s="51" t="s">
        <v>233</v>
      </c>
      <c r="J230" s="51">
        <v>372</v>
      </c>
      <c r="K230" s="51" t="s">
        <v>63</v>
      </c>
      <c r="L230" s="51"/>
      <c r="M230" s="79">
        <v>10000</v>
      </c>
      <c r="N230" s="50">
        <v>14000</v>
      </c>
      <c r="O230" s="50">
        <v>6000</v>
      </c>
      <c r="P230" s="105">
        <f t="shared" si="30"/>
        <v>60</v>
      </c>
      <c r="Q230" s="118">
        <f t="shared" si="31"/>
        <v>42.857142857142854</v>
      </c>
    </row>
    <row r="231" spans="1:17">
      <c r="A231" s="146" t="s">
        <v>235</v>
      </c>
      <c r="B231" s="147" t="s">
        <v>8</v>
      </c>
      <c r="C231" s="147"/>
      <c r="D231" s="147"/>
      <c r="E231" s="147" t="s">
        <v>10</v>
      </c>
      <c r="F231" s="147"/>
      <c r="G231" s="147"/>
      <c r="H231" s="147"/>
      <c r="I231" s="147"/>
      <c r="J231" s="147" t="s">
        <v>236</v>
      </c>
      <c r="K231" s="147"/>
      <c r="L231" s="147"/>
      <c r="M231" s="148">
        <v>0</v>
      </c>
      <c r="N231" s="153">
        <v>10000</v>
      </c>
      <c r="O231" s="153">
        <v>0</v>
      </c>
      <c r="P231" s="150">
        <v>0</v>
      </c>
      <c r="Q231" s="151">
        <f t="shared" si="31"/>
        <v>0</v>
      </c>
    </row>
    <row r="232" spans="1:17">
      <c r="A232" s="155" t="s">
        <v>237</v>
      </c>
      <c r="B232" s="156" t="s">
        <v>8</v>
      </c>
      <c r="C232" s="156"/>
      <c r="D232" s="156"/>
      <c r="E232" s="156" t="s">
        <v>10</v>
      </c>
      <c r="F232" s="156"/>
      <c r="G232" s="156"/>
      <c r="H232" s="156"/>
      <c r="I232" s="156">
        <v>1090</v>
      </c>
      <c r="J232" s="156" t="s">
        <v>238</v>
      </c>
      <c r="K232" s="156"/>
      <c r="L232" s="156"/>
      <c r="M232" s="157">
        <v>0</v>
      </c>
      <c r="N232" s="158">
        <v>10000</v>
      </c>
      <c r="O232" s="158">
        <v>0</v>
      </c>
      <c r="P232" s="159">
        <v>0</v>
      </c>
      <c r="Q232" s="160">
        <f t="shared" si="31"/>
        <v>0</v>
      </c>
    </row>
    <row r="233" spans="1:17">
      <c r="A233" s="133" t="s">
        <v>237</v>
      </c>
      <c r="B233" s="51"/>
      <c r="C233" s="51"/>
      <c r="D233" s="51"/>
      <c r="E233" s="51"/>
      <c r="F233" s="51"/>
      <c r="G233" s="51"/>
      <c r="H233" s="51"/>
      <c r="I233" s="51" t="s">
        <v>239</v>
      </c>
      <c r="J233" s="51">
        <v>3</v>
      </c>
      <c r="K233" s="51" t="s">
        <v>15</v>
      </c>
      <c r="L233" s="51"/>
      <c r="M233" s="79">
        <v>0</v>
      </c>
      <c r="N233" s="50">
        <v>10000</v>
      </c>
      <c r="O233" s="50">
        <v>0</v>
      </c>
      <c r="P233" s="105">
        <v>0</v>
      </c>
      <c r="Q233" s="118">
        <f t="shared" si="31"/>
        <v>0</v>
      </c>
    </row>
    <row r="234" spans="1:17">
      <c r="A234" s="133" t="s">
        <v>237</v>
      </c>
      <c r="B234" s="51"/>
      <c r="C234" s="51"/>
      <c r="D234" s="51"/>
      <c r="E234" s="51"/>
      <c r="F234" s="51"/>
      <c r="G234" s="51"/>
      <c r="H234" s="51"/>
      <c r="I234" s="51" t="s">
        <v>239</v>
      </c>
      <c r="J234" s="51">
        <v>38</v>
      </c>
      <c r="K234" s="51" t="s">
        <v>136</v>
      </c>
      <c r="L234" s="51"/>
      <c r="M234" s="79">
        <v>0</v>
      </c>
      <c r="N234" s="50">
        <v>10000</v>
      </c>
      <c r="O234" s="50">
        <v>0</v>
      </c>
      <c r="P234" s="105">
        <v>0</v>
      </c>
      <c r="Q234" s="118">
        <f t="shared" si="31"/>
        <v>0</v>
      </c>
    </row>
    <row r="235" spans="1:17">
      <c r="A235" s="136" t="s">
        <v>237</v>
      </c>
      <c r="B235" s="137" t="s">
        <v>8</v>
      </c>
      <c r="C235" s="137"/>
      <c r="D235" s="137"/>
      <c r="E235" s="137" t="s">
        <v>10</v>
      </c>
      <c r="F235" s="137"/>
      <c r="G235" s="137"/>
      <c r="H235" s="137"/>
      <c r="I235" s="137" t="s">
        <v>239</v>
      </c>
      <c r="J235" s="137">
        <v>381</v>
      </c>
      <c r="K235" s="137" t="s">
        <v>65</v>
      </c>
      <c r="L235" s="137"/>
      <c r="M235" s="138">
        <v>0</v>
      </c>
      <c r="N235" s="139">
        <v>10000</v>
      </c>
      <c r="O235" s="139">
        <v>0</v>
      </c>
      <c r="P235" s="145">
        <v>0</v>
      </c>
      <c r="Q235" s="119">
        <f t="shared" si="31"/>
        <v>0</v>
      </c>
    </row>
    <row r="237" spans="1:17">
      <c r="A237" s="168" t="s">
        <v>317</v>
      </c>
      <c r="B237" s="168"/>
      <c r="C237" s="168"/>
      <c r="D237" s="168"/>
      <c r="E237" s="168"/>
      <c r="F237" s="168"/>
      <c r="G237" s="59"/>
      <c r="H237" s="59"/>
      <c r="I237" s="59"/>
      <c r="J237" s="59"/>
      <c r="K237" s="59"/>
      <c r="L237" s="59"/>
      <c r="M237" s="41"/>
      <c r="N237" s="58"/>
      <c r="O237" s="58"/>
    </row>
    <row r="238" spans="1:17">
      <c r="A238" s="59" t="s">
        <v>325</v>
      </c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41"/>
      <c r="N238" s="58"/>
      <c r="O238" s="58"/>
    </row>
    <row r="239" spans="1:17">
      <c r="A239" s="59"/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41"/>
      <c r="N239" s="58"/>
      <c r="O239" s="58"/>
    </row>
    <row r="240" spans="1:17">
      <c r="A240" s="168" t="s">
        <v>318</v>
      </c>
      <c r="B240" s="168"/>
      <c r="C240" s="168"/>
      <c r="D240" s="168"/>
      <c r="E240" s="168"/>
      <c r="F240" s="168"/>
      <c r="G240" s="168"/>
      <c r="H240" s="168"/>
      <c r="I240" s="168"/>
      <c r="J240" s="59"/>
      <c r="K240" s="59"/>
      <c r="L240" s="59"/>
      <c r="M240" s="41"/>
      <c r="N240" s="58"/>
      <c r="O240" s="58"/>
    </row>
    <row r="241" spans="1:15">
      <c r="A241" s="59" t="s">
        <v>326</v>
      </c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41"/>
      <c r="N241" s="58"/>
      <c r="O241" s="58"/>
    </row>
    <row r="242" spans="1:15">
      <c r="A242" s="59"/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41"/>
      <c r="N242" s="58"/>
      <c r="O242" s="58"/>
    </row>
    <row r="243" spans="1:15">
      <c r="A243" s="168" t="s">
        <v>319</v>
      </c>
      <c r="B243" s="168"/>
      <c r="C243" s="168"/>
      <c r="D243" s="168"/>
      <c r="E243" s="168"/>
      <c r="F243" s="168"/>
      <c r="G243" s="168"/>
      <c r="H243" s="59"/>
      <c r="I243" s="59"/>
      <c r="J243" s="59"/>
      <c r="K243" s="59"/>
      <c r="L243" s="59"/>
      <c r="M243" s="41"/>
      <c r="N243" s="58"/>
    </row>
    <row r="244" spans="1:15">
      <c r="A244" s="59" t="s">
        <v>320</v>
      </c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41"/>
      <c r="N244" s="58"/>
    </row>
    <row r="245" spans="1:15">
      <c r="A245" s="59"/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41"/>
      <c r="N245" s="58"/>
    </row>
    <row r="246" spans="1:15">
      <c r="A246" s="168" t="s">
        <v>321</v>
      </c>
      <c r="B246" s="168"/>
      <c r="C246" s="168"/>
      <c r="D246" s="168"/>
      <c r="E246" s="168"/>
      <c r="F246" s="168"/>
      <c r="G246" s="168"/>
      <c r="H246" s="168"/>
      <c r="I246" s="168"/>
      <c r="J246" s="168"/>
      <c r="K246" s="168"/>
      <c r="L246" s="59"/>
      <c r="M246" s="41"/>
      <c r="N246" s="58"/>
    </row>
    <row r="247" spans="1:15">
      <c r="A247" s="168" t="s">
        <v>322</v>
      </c>
      <c r="B247" s="168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41"/>
      <c r="N247" s="58"/>
    </row>
    <row r="248" spans="1:15">
      <c r="A248" s="165" t="s">
        <v>327</v>
      </c>
      <c r="B248" s="165"/>
      <c r="C248" s="165"/>
      <c r="D248" s="165"/>
      <c r="E248" s="165"/>
      <c r="F248" s="165"/>
      <c r="G248" s="165"/>
      <c r="H248" s="165"/>
      <c r="I248" s="165"/>
      <c r="J248" s="165"/>
      <c r="K248" s="165"/>
      <c r="L248" s="165"/>
      <c r="M248" s="165"/>
      <c r="N248" s="58"/>
    </row>
    <row r="249" spans="1:15">
      <c r="A249" s="165" t="s">
        <v>328</v>
      </c>
      <c r="B249" s="165"/>
      <c r="C249" s="165"/>
      <c r="D249" s="165"/>
      <c r="E249" s="165"/>
      <c r="F249" s="165"/>
      <c r="G249" s="165"/>
      <c r="H249" s="165"/>
      <c r="I249" s="165"/>
      <c r="J249" s="165"/>
      <c r="K249" s="165"/>
      <c r="L249" s="165"/>
      <c r="M249" s="165"/>
      <c r="N249" s="58"/>
    </row>
    <row r="250" spans="1:15">
      <c r="A250" s="165" t="s">
        <v>329</v>
      </c>
      <c r="B250" s="165"/>
      <c r="C250" s="165"/>
      <c r="D250" s="165"/>
      <c r="E250" s="165"/>
      <c r="F250" s="165"/>
      <c r="G250" s="165"/>
      <c r="H250" s="165"/>
      <c r="I250" s="165"/>
      <c r="J250" s="165"/>
      <c r="K250" s="165"/>
      <c r="L250" s="165"/>
      <c r="M250" s="165"/>
      <c r="N250" s="58"/>
    </row>
    <row r="251" spans="1:15">
      <c r="A251" s="165" t="s">
        <v>330</v>
      </c>
      <c r="B251" s="166"/>
      <c r="C251" s="166"/>
      <c r="D251" s="166"/>
      <c r="E251" s="166"/>
      <c r="F251" s="166"/>
      <c r="G251" s="166"/>
      <c r="H251" s="166"/>
      <c r="I251" s="166"/>
      <c r="J251" s="166"/>
      <c r="K251" s="166"/>
      <c r="L251" s="166"/>
      <c r="M251" s="165"/>
      <c r="N251" s="58"/>
    </row>
    <row r="252" spans="1:15">
      <c r="A252" s="165" t="s">
        <v>331</v>
      </c>
      <c r="B252" s="166"/>
      <c r="C252" s="166"/>
      <c r="D252" s="166"/>
      <c r="E252" s="166"/>
      <c r="F252" s="166"/>
      <c r="G252" s="166"/>
      <c r="H252" s="166"/>
      <c r="I252" s="166"/>
      <c r="J252" s="166"/>
      <c r="K252" s="166"/>
      <c r="L252" s="166"/>
      <c r="M252" s="165"/>
      <c r="N252" s="58"/>
    </row>
    <row r="253" spans="1:15">
      <c r="A253" s="165"/>
      <c r="B253" s="166"/>
      <c r="C253" s="166"/>
      <c r="D253" s="166"/>
      <c r="E253" s="166"/>
      <c r="F253" s="166"/>
      <c r="G253" s="166"/>
      <c r="H253" s="166"/>
      <c r="I253" s="166"/>
      <c r="J253" s="166"/>
      <c r="K253" s="166"/>
      <c r="L253" s="166"/>
      <c r="M253" s="165"/>
      <c r="N253" s="58"/>
    </row>
    <row r="254" spans="1:15">
      <c r="A254" s="169" t="s">
        <v>323</v>
      </c>
      <c r="B254" s="170"/>
      <c r="C254" s="170"/>
      <c r="D254" s="166"/>
      <c r="E254" s="166"/>
      <c r="F254" s="166"/>
      <c r="G254" s="166"/>
      <c r="H254" s="166"/>
      <c r="I254" s="166"/>
      <c r="J254" s="166"/>
      <c r="K254" s="166"/>
      <c r="L254" s="166"/>
      <c r="M254" s="165"/>
      <c r="N254" s="58"/>
    </row>
    <row r="255" spans="1:15">
      <c r="A255" s="165" t="s">
        <v>332</v>
      </c>
      <c r="B255" s="166"/>
      <c r="C255" s="166"/>
      <c r="D255" s="166"/>
      <c r="E255" s="166"/>
      <c r="F255" s="166"/>
      <c r="G255" s="166"/>
      <c r="H255" s="166"/>
      <c r="I255" s="166"/>
      <c r="J255" s="166"/>
      <c r="K255" s="166"/>
      <c r="L255" s="166"/>
      <c r="M255" s="165"/>
      <c r="N255" s="58"/>
    </row>
    <row r="256" spans="1:15">
      <c r="A256" s="165" t="s">
        <v>333</v>
      </c>
      <c r="B256" s="166"/>
      <c r="C256" s="166"/>
      <c r="D256" s="166"/>
      <c r="E256" s="166"/>
      <c r="F256" s="166"/>
      <c r="G256" s="166"/>
      <c r="H256" s="166"/>
      <c r="I256" s="166"/>
      <c r="J256" s="166"/>
      <c r="K256" s="166"/>
      <c r="L256" s="166"/>
      <c r="M256" s="165"/>
      <c r="N256" s="58"/>
    </row>
    <row r="257" spans="1:14">
      <c r="A257" s="165" t="s">
        <v>334</v>
      </c>
      <c r="B257" s="166"/>
      <c r="C257" s="166"/>
      <c r="D257" s="166"/>
      <c r="E257" s="166"/>
      <c r="F257" s="166"/>
      <c r="G257" s="166"/>
      <c r="H257" s="166"/>
      <c r="I257" s="166"/>
      <c r="J257" s="166"/>
      <c r="K257" s="166"/>
      <c r="L257" s="166"/>
      <c r="M257" s="165"/>
      <c r="N257" s="58"/>
    </row>
    <row r="258" spans="1:14">
      <c r="A258" s="165" t="s">
        <v>335</v>
      </c>
      <c r="B258" s="166"/>
      <c r="C258" s="166"/>
      <c r="D258" s="166"/>
      <c r="E258" s="166"/>
      <c r="F258" s="166"/>
      <c r="G258" s="166"/>
      <c r="H258" s="166"/>
      <c r="I258" s="166"/>
      <c r="J258" s="166"/>
      <c r="K258" s="166"/>
      <c r="L258" s="166"/>
      <c r="M258" s="165"/>
      <c r="N258" s="58"/>
    </row>
    <row r="259" spans="1:14">
      <c r="A259" s="165" t="s">
        <v>337</v>
      </c>
      <c r="B259" s="166"/>
      <c r="C259" s="166"/>
      <c r="D259" s="166"/>
      <c r="E259" s="166"/>
      <c r="F259" s="166"/>
      <c r="G259" s="166"/>
      <c r="H259" s="166"/>
      <c r="I259" s="166"/>
      <c r="J259" s="166"/>
      <c r="K259" s="166"/>
      <c r="L259" s="166"/>
      <c r="M259" s="165"/>
      <c r="N259" s="58"/>
    </row>
    <row r="260" spans="1:14">
      <c r="A260" s="165" t="s">
        <v>336</v>
      </c>
      <c r="B260" s="166"/>
      <c r="C260" s="166"/>
      <c r="D260" s="166"/>
      <c r="E260" s="166"/>
      <c r="F260" s="166"/>
      <c r="G260" s="166"/>
      <c r="H260" s="166"/>
      <c r="I260" s="166"/>
      <c r="J260" s="165"/>
      <c r="K260" s="165"/>
      <c r="L260" s="165"/>
      <c r="M260" s="165"/>
      <c r="N260" s="58"/>
    </row>
    <row r="261" spans="1:14">
      <c r="A261" s="165" t="s">
        <v>338</v>
      </c>
      <c r="B261" s="166"/>
      <c r="C261" s="166"/>
      <c r="D261" s="166"/>
      <c r="E261" s="166"/>
      <c r="F261" s="166"/>
      <c r="G261" s="166"/>
      <c r="H261" s="166"/>
      <c r="I261" s="166"/>
      <c r="J261" s="165"/>
      <c r="K261" s="165"/>
      <c r="L261" s="165"/>
      <c r="M261" s="165"/>
      <c r="N261" s="58"/>
    </row>
    <row r="262" spans="1:14">
      <c r="A262" s="165" t="s">
        <v>339</v>
      </c>
      <c r="B262" s="166"/>
      <c r="C262" s="166"/>
      <c r="D262" s="166"/>
      <c r="E262" s="166"/>
      <c r="F262" s="166"/>
      <c r="G262" s="166"/>
      <c r="H262" s="166"/>
      <c r="I262" s="166"/>
      <c r="J262" s="165"/>
      <c r="K262" s="165"/>
      <c r="L262" s="165"/>
      <c r="M262" s="165"/>
      <c r="N262" s="58"/>
    </row>
    <row r="263" spans="1:14">
      <c r="A263" s="165"/>
      <c r="B263" s="166"/>
      <c r="C263" s="166"/>
      <c r="D263" s="166"/>
      <c r="E263" s="166"/>
      <c r="F263" s="166"/>
      <c r="G263" s="166"/>
      <c r="H263" s="166"/>
      <c r="I263" s="166"/>
      <c r="J263" s="165"/>
      <c r="K263" s="165"/>
      <c r="L263" s="165"/>
      <c r="M263" s="165"/>
      <c r="N263" s="58"/>
    </row>
    <row r="264" spans="1:14">
      <c r="A264" s="165" t="s">
        <v>324</v>
      </c>
      <c r="B264" s="166"/>
      <c r="C264" s="166"/>
      <c r="D264" s="166"/>
      <c r="E264" s="166"/>
      <c r="F264" s="166"/>
      <c r="G264" s="166"/>
      <c r="H264" s="166"/>
      <c r="I264" s="166"/>
      <c r="J264" s="165"/>
      <c r="K264" s="165"/>
      <c r="L264" s="165"/>
      <c r="M264" s="165"/>
      <c r="N264" s="58"/>
    </row>
    <row r="265" spans="1:14">
      <c r="A265" s="165"/>
      <c r="B265" s="167"/>
      <c r="C265" s="167"/>
      <c r="D265" s="167"/>
      <c r="E265" s="167"/>
      <c r="F265" s="167"/>
      <c r="G265" s="167"/>
      <c r="H265" s="167"/>
      <c r="I265" s="167"/>
      <c r="J265" s="58"/>
      <c r="K265" s="58"/>
      <c r="L265" s="58"/>
      <c r="N265" s="58"/>
    </row>
    <row r="266" spans="1:14">
      <c r="A266" s="165" t="s">
        <v>6</v>
      </c>
      <c r="B266" s="167"/>
      <c r="C266" s="167"/>
      <c r="D266" s="167"/>
      <c r="E266" s="167"/>
      <c r="F266" s="167"/>
      <c r="G266" s="167"/>
      <c r="H266" s="167"/>
      <c r="I266" s="167"/>
      <c r="J266" s="58"/>
      <c r="K266" s="58"/>
      <c r="L266" s="56"/>
      <c r="N266" s="58"/>
    </row>
    <row r="267" spans="1:14">
      <c r="A267" s="167"/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6"/>
      <c r="N267" s="58"/>
    </row>
    <row r="268" spans="1:14">
      <c r="A268" s="167"/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6"/>
      <c r="N268" s="58"/>
    </row>
    <row r="269" spans="1:14">
      <c r="A269" s="167"/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6"/>
      <c r="N269" s="58"/>
    </row>
  </sheetData>
  <mergeCells count="4">
    <mergeCell ref="K62:L62"/>
    <mergeCell ref="K63:L63"/>
    <mergeCell ref="A1:Q1"/>
    <mergeCell ref="A3:Q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tabSelected="1" topLeftCell="A23" workbookViewId="0">
      <selection activeCell="H46" sqref="H46"/>
    </sheetView>
  </sheetViews>
  <sheetFormatPr defaultRowHeight="15"/>
  <cols>
    <col min="1" max="1" width="5.42578125" customWidth="1"/>
    <col min="2" max="2" width="4.140625" customWidth="1"/>
    <col min="3" max="3" width="3.85546875" customWidth="1"/>
    <col min="4" max="4" width="7.5703125" customWidth="1"/>
    <col min="5" max="5" width="7" customWidth="1"/>
    <col min="6" max="6" width="17.140625" customWidth="1"/>
    <col min="7" max="7" width="38.42578125" customWidth="1"/>
    <col min="8" max="8" width="10.85546875" customWidth="1"/>
    <col min="9" max="9" width="11.140625" customWidth="1"/>
    <col min="10" max="10" width="10" customWidth="1"/>
    <col min="11" max="11" width="15.5703125" customWidth="1"/>
  </cols>
  <sheetData>
    <row r="1" spans="1:12" ht="18.75">
      <c r="A1" s="243" t="s">
        <v>458</v>
      </c>
      <c r="B1" s="243"/>
      <c r="C1" s="243"/>
      <c r="D1" s="243"/>
      <c r="E1" s="243"/>
      <c r="F1" s="243"/>
      <c r="G1" s="243"/>
      <c r="H1" s="243"/>
      <c r="I1" s="243"/>
      <c r="J1" s="243"/>
    </row>
    <row r="2" spans="1:12" ht="9.75" customHeight="1"/>
    <row r="3" spans="1:12">
      <c r="A3" s="244" t="s">
        <v>415</v>
      </c>
      <c r="B3" s="244"/>
      <c r="C3" s="244"/>
      <c r="D3" s="244"/>
      <c r="E3" s="244"/>
      <c r="F3" s="244"/>
      <c r="G3" s="244"/>
      <c r="H3" s="244"/>
      <c r="I3" s="244"/>
      <c r="J3" s="244"/>
    </row>
    <row r="4" spans="1:12">
      <c r="A4" s="58" t="s">
        <v>427</v>
      </c>
    </row>
    <row r="5" spans="1:12">
      <c r="A5" s="58" t="s">
        <v>428</v>
      </c>
    </row>
    <row r="6" spans="1:12" s="58" customFormat="1"/>
    <row r="7" spans="1:12">
      <c r="A7" s="216" t="s">
        <v>417</v>
      </c>
      <c r="B7" s="245" t="s">
        <v>418</v>
      </c>
      <c r="C7" s="246"/>
      <c r="D7" s="226" t="s">
        <v>342</v>
      </c>
      <c r="E7" s="226"/>
      <c r="F7" s="176" t="s">
        <v>343</v>
      </c>
      <c r="G7" s="226" t="s">
        <v>344</v>
      </c>
      <c r="H7" s="225" t="s">
        <v>412</v>
      </c>
      <c r="I7" s="249" t="s">
        <v>419</v>
      </c>
      <c r="J7" s="225" t="s">
        <v>413</v>
      </c>
      <c r="K7" s="216" t="s">
        <v>414</v>
      </c>
      <c r="L7" s="171"/>
    </row>
    <row r="8" spans="1:12" ht="24" customHeight="1">
      <c r="A8" s="217"/>
      <c r="B8" s="247"/>
      <c r="C8" s="248"/>
      <c r="D8" s="176" t="s">
        <v>345</v>
      </c>
      <c r="E8" s="176" t="s">
        <v>346</v>
      </c>
      <c r="F8" s="176" t="s">
        <v>347</v>
      </c>
      <c r="G8" s="226"/>
      <c r="H8" s="225"/>
      <c r="I8" s="250"/>
      <c r="J8" s="225"/>
      <c r="K8" s="217"/>
      <c r="L8" s="171"/>
    </row>
    <row r="9" spans="1:12" ht="30" customHeight="1">
      <c r="A9" s="227" t="s">
        <v>348</v>
      </c>
      <c r="B9" s="231" t="s">
        <v>396</v>
      </c>
      <c r="C9" s="251" t="s">
        <v>395</v>
      </c>
      <c r="D9" s="186" t="s">
        <v>397</v>
      </c>
      <c r="E9" s="187" t="s">
        <v>399</v>
      </c>
      <c r="F9" s="188" t="s">
        <v>357</v>
      </c>
      <c r="G9" s="189" t="s">
        <v>350</v>
      </c>
      <c r="H9" s="190">
        <v>48660</v>
      </c>
      <c r="I9" s="190">
        <v>20000</v>
      </c>
      <c r="J9" s="190">
        <v>26473</v>
      </c>
      <c r="K9" s="191" t="s">
        <v>351</v>
      </c>
      <c r="L9" s="172"/>
    </row>
    <row r="10" spans="1:12" ht="36.75" customHeight="1">
      <c r="A10" s="227"/>
      <c r="B10" s="232"/>
      <c r="C10" s="252"/>
      <c r="D10" s="186" t="s">
        <v>397</v>
      </c>
      <c r="E10" s="187" t="s">
        <v>399</v>
      </c>
      <c r="F10" s="188" t="s">
        <v>369</v>
      </c>
      <c r="G10" s="189" t="s">
        <v>431</v>
      </c>
      <c r="H10" s="190">
        <v>18750</v>
      </c>
      <c r="I10" s="190">
        <v>0</v>
      </c>
      <c r="J10" s="190">
        <v>0</v>
      </c>
      <c r="K10" s="191" t="s">
        <v>353</v>
      </c>
      <c r="L10" s="172"/>
    </row>
    <row r="11" spans="1:12" ht="32.25" customHeight="1">
      <c r="A11" s="227"/>
      <c r="B11" s="232"/>
      <c r="C11" s="252"/>
      <c r="D11" s="186" t="s">
        <v>397</v>
      </c>
      <c r="E11" s="187" t="s">
        <v>399</v>
      </c>
      <c r="F11" s="188" t="s">
        <v>429</v>
      </c>
      <c r="G11" s="189" t="s">
        <v>355</v>
      </c>
      <c r="H11" s="190">
        <v>0</v>
      </c>
      <c r="I11" s="190">
        <v>5000</v>
      </c>
      <c r="J11" s="190">
        <v>0</v>
      </c>
      <c r="K11" s="191" t="s">
        <v>356</v>
      </c>
      <c r="L11" s="172"/>
    </row>
    <row r="12" spans="1:12" ht="32.25" customHeight="1">
      <c r="A12" s="227"/>
      <c r="B12" s="232"/>
      <c r="C12" s="252"/>
      <c r="D12" s="181" t="s">
        <v>397</v>
      </c>
      <c r="E12" s="182" t="s">
        <v>399</v>
      </c>
      <c r="F12" s="183" t="s">
        <v>366</v>
      </c>
      <c r="G12" s="192" t="s">
        <v>422</v>
      </c>
      <c r="H12" s="193">
        <v>0</v>
      </c>
      <c r="I12" s="193">
        <v>15000</v>
      </c>
      <c r="J12" s="193">
        <v>10875</v>
      </c>
      <c r="K12" s="194" t="s">
        <v>423</v>
      </c>
      <c r="L12" s="172"/>
    </row>
    <row r="13" spans="1:12" ht="22.5" customHeight="1">
      <c r="A13" s="219" t="s">
        <v>358</v>
      </c>
      <c r="B13" s="253" t="s">
        <v>359</v>
      </c>
      <c r="C13" s="234"/>
      <c r="D13" s="186" t="s">
        <v>397</v>
      </c>
      <c r="E13" s="187" t="s">
        <v>400</v>
      </c>
      <c r="F13" s="188" t="s">
        <v>364</v>
      </c>
      <c r="G13" s="189" t="s">
        <v>360</v>
      </c>
      <c r="H13" s="190">
        <v>0</v>
      </c>
      <c r="I13" s="190">
        <v>1700000</v>
      </c>
      <c r="J13" s="190">
        <v>0</v>
      </c>
      <c r="K13" s="191" t="s">
        <v>361</v>
      </c>
      <c r="L13" s="172"/>
    </row>
    <row r="14" spans="1:12" s="58" customFormat="1" ht="26.25" customHeight="1">
      <c r="A14" s="220"/>
      <c r="B14" s="254"/>
      <c r="C14" s="235"/>
      <c r="D14" s="186" t="s">
        <v>397</v>
      </c>
      <c r="E14" s="187" t="s">
        <v>400</v>
      </c>
      <c r="F14" s="188" t="s">
        <v>436</v>
      </c>
      <c r="G14" s="189" t="s">
        <v>362</v>
      </c>
      <c r="H14" s="190">
        <v>0</v>
      </c>
      <c r="I14" s="190">
        <v>493000</v>
      </c>
      <c r="J14" s="190">
        <v>0</v>
      </c>
      <c r="K14" s="191" t="s">
        <v>363</v>
      </c>
      <c r="L14" s="172"/>
    </row>
    <row r="15" spans="1:12" ht="26.25" customHeight="1">
      <c r="A15" s="220"/>
      <c r="B15" s="254"/>
      <c r="C15" s="235"/>
      <c r="D15" s="181" t="s">
        <v>397</v>
      </c>
      <c r="E15" s="182" t="s">
        <v>399</v>
      </c>
      <c r="F15" s="183" t="s">
        <v>349</v>
      </c>
      <c r="G15" s="195" t="s">
        <v>421</v>
      </c>
      <c r="H15" s="193">
        <v>0</v>
      </c>
      <c r="I15" s="193">
        <v>60000</v>
      </c>
      <c r="J15" s="193">
        <v>82500</v>
      </c>
      <c r="K15" s="194" t="s">
        <v>367</v>
      </c>
      <c r="L15" s="172"/>
    </row>
    <row r="16" spans="1:12" ht="16.5" customHeight="1">
      <c r="A16" s="220"/>
      <c r="B16" s="254"/>
      <c r="C16" s="235"/>
      <c r="D16" s="186" t="s">
        <v>397</v>
      </c>
      <c r="E16" s="187" t="s">
        <v>400</v>
      </c>
      <c r="F16" s="188" t="s">
        <v>443</v>
      </c>
      <c r="G16" s="196" t="s">
        <v>426</v>
      </c>
      <c r="H16" s="190">
        <v>0</v>
      </c>
      <c r="I16" s="190">
        <v>240000</v>
      </c>
      <c r="J16" s="190">
        <v>51782</v>
      </c>
      <c r="K16" s="188" t="s">
        <v>365</v>
      </c>
      <c r="L16" s="172"/>
    </row>
    <row r="17" spans="1:12" s="58" customFormat="1" ht="18.75" customHeight="1">
      <c r="A17" s="220"/>
      <c r="B17" s="254"/>
      <c r="C17" s="235"/>
      <c r="D17" s="186" t="s">
        <v>397</v>
      </c>
      <c r="E17" s="187" t="s">
        <v>400</v>
      </c>
      <c r="F17" s="188" t="s">
        <v>438</v>
      </c>
      <c r="G17" s="189" t="s">
        <v>437</v>
      </c>
      <c r="H17" s="190">
        <v>0</v>
      </c>
      <c r="I17" s="190">
        <v>50000</v>
      </c>
      <c r="J17" s="190">
        <v>0</v>
      </c>
      <c r="K17" s="188" t="s">
        <v>367</v>
      </c>
      <c r="L17" s="172"/>
    </row>
    <row r="18" spans="1:12" s="58" customFormat="1" ht="18" customHeight="1">
      <c r="A18" s="220"/>
      <c r="B18" s="254"/>
      <c r="C18" s="235"/>
      <c r="D18" s="186" t="s">
        <v>397</v>
      </c>
      <c r="E18" s="187" t="s">
        <v>400</v>
      </c>
      <c r="F18" s="188" t="s">
        <v>439</v>
      </c>
      <c r="G18" s="189" t="s">
        <v>441</v>
      </c>
      <c r="H18" s="190">
        <v>23125</v>
      </c>
      <c r="I18" s="190">
        <v>360000</v>
      </c>
      <c r="J18" s="190">
        <v>51782</v>
      </c>
      <c r="K18" s="188" t="s">
        <v>444</v>
      </c>
      <c r="L18" s="172"/>
    </row>
    <row r="19" spans="1:12" s="58" customFormat="1" ht="15" customHeight="1">
      <c r="A19" s="220"/>
      <c r="B19" s="255"/>
      <c r="C19" s="235"/>
      <c r="D19" s="186" t="s">
        <v>397</v>
      </c>
      <c r="E19" s="187" t="s">
        <v>400</v>
      </c>
      <c r="F19" s="188" t="s">
        <v>440</v>
      </c>
      <c r="G19" s="189" t="s">
        <v>442</v>
      </c>
      <c r="H19" s="190">
        <v>0</v>
      </c>
      <c r="I19" s="190">
        <v>50000</v>
      </c>
      <c r="J19" s="190">
        <v>0</v>
      </c>
      <c r="K19" s="188" t="s">
        <v>444</v>
      </c>
      <c r="L19" s="172"/>
    </row>
    <row r="20" spans="1:12" s="58" customFormat="1" ht="25.5" customHeight="1">
      <c r="A20" s="220"/>
      <c r="B20" s="231" t="s">
        <v>368</v>
      </c>
      <c r="C20" s="198"/>
      <c r="D20" s="186" t="s">
        <v>397</v>
      </c>
      <c r="E20" s="187" t="s">
        <v>399</v>
      </c>
      <c r="F20" s="188" t="s">
        <v>354</v>
      </c>
      <c r="G20" s="197" t="s">
        <v>430</v>
      </c>
      <c r="H20" s="190">
        <v>61250</v>
      </c>
      <c r="I20" s="190">
        <v>0</v>
      </c>
      <c r="J20" s="190">
        <v>0</v>
      </c>
      <c r="K20" s="191" t="s">
        <v>367</v>
      </c>
      <c r="L20" s="172"/>
    </row>
    <row r="21" spans="1:12" s="58" customFormat="1" ht="25.5" customHeight="1">
      <c r="A21" s="220"/>
      <c r="B21" s="232"/>
      <c r="C21" s="199"/>
      <c r="D21" s="186" t="s">
        <v>397</v>
      </c>
      <c r="E21" s="187" t="s">
        <v>399</v>
      </c>
      <c r="F21" s="188" t="s">
        <v>433</v>
      </c>
      <c r="G21" s="189" t="s">
        <v>432</v>
      </c>
      <c r="H21" s="190">
        <v>25000</v>
      </c>
      <c r="I21" s="190">
        <v>0</v>
      </c>
      <c r="J21" s="190">
        <v>0</v>
      </c>
      <c r="K21" s="191" t="s">
        <v>367</v>
      </c>
      <c r="L21" s="172"/>
    </row>
    <row r="22" spans="1:12" s="58" customFormat="1" ht="25.5" customHeight="1">
      <c r="A22" s="220"/>
      <c r="B22" s="232"/>
      <c r="C22" s="199"/>
      <c r="D22" s="186" t="s">
        <v>397</v>
      </c>
      <c r="E22" s="187" t="s">
        <v>399</v>
      </c>
      <c r="F22" s="188" t="s">
        <v>352</v>
      </c>
      <c r="G22" s="189" t="s">
        <v>424</v>
      </c>
      <c r="H22" s="190">
        <v>0</v>
      </c>
      <c r="I22" s="190">
        <v>110000</v>
      </c>
      <c r="J22" s="190">
        <v>122500</v>
      </c>
      <c r="K22" s="191" t="s">
        <v>367</v>
      </c>
      <c r="L22" s="172"/>
    </row>
    <row r="23" spans="1:12" s="58" customFormat="1" ht="24" customHeight="1">
      <c r="A23" s="221"/>
      <c r="B23" s="233"/>
      <c r="C23" s="200"/>
      <c r="D23" s="186" t="s">
        <v>397</v>
      </c>
      <c r="E23" s="187" t="s">
        <v>399</v>
      </c>
      <c r="F23" s="188" t="s">
        <v>434</v>
      </c>
      <c r="G23" s="189" t="s">
        <v>435</v>
      </c>
      <c r="H23" s="190">
        <v>0</v>
      </c>
      <c r="I23" s="190">
        <v>0</v>
      </c>
      <c r="J23" s="190">
        <v>13750</v>
      </c>
      <c r="K23" s="191" t="s">
        <v>367</v>
      </c>
      <c r="L23" s="172"/>
    </row>
    <row r="24" spans="1:12" ht="48.75" customHeight="1">
      <c r="A24" s="227" t="s">
        <v>370</v>
      </c>
      <c r="B24" s="184" t="s">
        <v>407</v>
      </c>
      <c r="C24" s="185" t="s">
        <v>408</v>
      </c>
      <c r="D24" s="186" t="s">
        <v>397</v>
      </c>
      <c r="E24" s="187" t="s">
        <v>401</v>
      </c>
      <c r="F24" s="188" t="s">
        <v>371</v>
      </c>
      <c r="G24" s="189" t="s">
        <v>372</v>
      </c>
      <c r="H24" s="190">
        <v>110000</v>
      </c>
      <c r="I24" s="190">
        <v>200000</v>
      </c>
      <c r="J24" s="190">
        <v>135000</v>
      </c>
      <c r="K24" s="191" t="s">
        <v>373</v>
      </c>
      <c r="L24" s="172"/>
    </row>
    <row r="25" spans="1:12" s="58" customFormat="1" ht="19.5" customHeight="1">
      <c r="A25" s="227"/>
      <c r="B25" s="237" t="s">
        <v>410</v>
      </c>
      <c r="C25" s="240" t="s">
        <v>409</v>
      </c>
      <c r="D25" s="186" t="s">
        <v>398</v>
      </c>
      <c r="E25" s="187" t="s">
        <v>402</v>
      </c>
      <c r="F25" s="188" t="s">
        <v>374</v>
      </c>
      <c r="G25" s="189" t="s">
        <v>139</v>
      </c>
      <c r="H25" s="190">
        <v>31063</v>
      </c>
      <c r="I25" s="190">
        <v>84000</v>
      </c>
      <c r="J25" s="190">
        <v>115504</v>
      </c>
      <c r="K25" s="188" t="s">
        <v>375</v>
      </c>
      <c r="L25" s="172"/>
    </row>
    <row r="26" spans="1:12" s="58" customFormat="1" ht="27" customHeight="1">
      <c r="A26" s="227"/>
      <c r="B26" s="238"/>
      <c r="C26" s="241"/>
      <c r="D26" s="186" t="s">
        <v>397</v>
      </c>
      <c r="E26" s="187" t="s">
        <v>403</v>
      </c>
      <c r="F26" s="188" t="s">
        <v>446</v>
      </c>
      <c r="G26" s="189" t="s">
        <v>376</v>
      </c>
      <c r="H26" s="190">
        <v>106038</v>
      </c>
      <c r="I26" s="190">
        <v>344000</v>
      </c>
      <c r="J26" s="190">
        <v>140168</v>
      </c>
      <c r="K26" s="191" t="s">
        <v>377</v>
      </c>
      <c r="L26" s="172"/>
    </row>
    <row r="27" spans="1:12" ht="26.25" customHeight="1">
      <c r="A27" s="227"/>
      <c r="B27" s="238"/>
      <c r="C27" s="241"/>
      <c r="D27" s="186" t="s">
        <v>397</v>
      </c>
      <c r="E27" s="187" t="s">
        <v>403</v>
      </c>
      <c r="F27" s="188" t="s">
        <v>447</v>
      </c>
      <c r="G27" s="189" t="s">
        <v>448</v>
      </c>
      <c r="H27" s="190">
        <v>18782</v>
      </c>
      <c r="I27" s="190">
        <v>20000</v>
      </c>
      <c r="J27" s="190">
        <v>16068</v>
      </c>
      <c r="K27" s="191" t="s">
        <v>416</v>
      </c>
      <c r="L27" s="172"/>
    </row>
    <row r="28" spans="1:12" ht="19.5" customHeight="1">
      <c r="A28" s="227"/>
      <c r="B28" s="239"/>
      <c r="C28" s="242"/>
      <c r="D28" s="186" t="s">
        <v>397</v>
      </c>
      <c r="E28" s="187" t="s">
        <v>404</v>
      </c>
      <c r="F28" s="188" t="s">
        <v>449</v>
      </c>
      <c r="G28" s="189" t="s">
        <v>378</v>
      </c>
      <c r="H28" s="190">
        <v>86398</v>
      </c>
      <c r="I28" s="190">
        <v>12000</v>
      </c>
      <c r="J28" s="190">
        <v>105500</v>
      </c>
      <c r="K28" s="188" t="s">
        <v>375</v>
      </c>
      <c r="L28" s="172"/>
    </row>
    <row r="29" spans="1:12" ht="17.25" customHeight="1">
      <c r="A29" s="227"/>
      <c r="B29" s="237" t="s">
        <v>425</v>
      </c>
      <c r="C29" s="222" t="s">
        <v>411</v>
      </c>
      <c r="D29" s="186" t="s">
        <v>397</v>
      </c>
      <c r="E29" s="187" t="s">
        <v>403</v>
      </c>
      <c r="F29" s="188" t="s">
        <v>450</v>
      </c>
      <c r="G29" s="189" t="s">
        <v>379</v>
      </c>
      <c r="H29" s="190">
        <v>83256</v>
      </c>
      <c r="I29" s="190">
        <v>0</v>
      </c>
      <c r="J29" s="190">
        <v>120100</v>
      </c>
      <c r="K29" s="188" t="s">
        <v>380</v>
      </c>
      <c r="L29" s="172"/>
    </row>
    <row r="30" spans="1:12" ht="17.25" customHeight="1">
      <c r="A30" s="227"/>
      <c r="B30" s="238"/>
      <c r="C30" s="223"/>
      <c r="D30" s="186" t="s">
        <v>397</v>
      </c>
      <c r="E30" s="187" t="s">
        <v>403</v>
      </c>
      <c r="F30" s="188" t="s">
        <v>445</v>
      </c>
      <c r="G30" s="189" t="s">
        <v>381</v>
      </c>
      <c r="H30" s="190">
        <v>0</v>
      </c>
      <c r="I30" s="190">
        <v>300000</v>
      </c>
      <c r="J30" s="190">
        <v>0</v>
      </c>
      <c r="K30" s="188" t="s">
        <v>380</v>
      </c>
      <c r="L30" s="172"/>
    </row>
    <row r="31" spans="1:12" ht="17.25" customHeight="1">
      <c r="A31" s="227"/>
      <c r="B31" s="239"/>
      <c r="C31" s="224"/>
      <c r="D31" s="186" t="s">
        <v>397</v>
      </c>
      <c r="E31" s="187" t="s">
        <v>404</v>
      </c>
      <c r="F31" s="188" t="s">
        <v>451</v>
      </c>
      <c r="G31" s="189" t="s">
        <v>382</v>
      </c>
      <c r="H31" s="190">
        <v>59188</v>
      </c>
      <c r="I31" s="190">
        <v>0</v>
      </c>
      <c r="J31" s="190">
        <v>100000</v>
      </c>
      <c r="K31" s="188" t="s">
        <v>380</v>
      </c>
      <c r="L31" s="172"/>
    </row>
    <row r="32" spans="1:12" ht="18" customHeight="1">
      <c r="A32" s="228" t="s">
        <v>383</v>
      </c>
      <c r="B32" s="231" t="s">
        <v>384</v>
      </c>
      <c r="C32" s="234"/>
      <c r="D32" s="177" t="s">
        <v>397</v>
      </c>
      <c r="E32" s="173" t="s">
        <v>405</v>
      </c>
      <c r="F32" s="174" t="s">
        <v>385</v>
      </c>
      <c r="G32" s="175" t="s">
        <v>386</v>
      </c>
      <c r="H32" s="180">
        <v>27013</v>
      </c>
      <c r="I32" s="180">
        <v>40000</v>
      </c>
      <c r="J32" s="180">
        <v>25818</v>
      </c>
      <c r="K32" s="174" t="s">
        <v>387</v>
      </c>
      <c r="L32" s="172"/>
    </row>
    <row r="33" spans="1:14" ht="18" customHeight="1">
      <c r="A33" s="229"/>
      <c r="B33" s="232"/>
      <c r="C33" s="235"/>
      <c r="D33" s="177" t="s">
        <v>397</v>
      </c>
      <c r="E33" s="173" t="s">
        <v>405</v>
      </c>
      <c r="F33" s="174" t="s">
        <v>388</v>
      </c>
      <c r="G33" s="175" t="s">
        <v>420</v>
      </c>
      <c r="H33" s="180">
        <v>0</v>
      </c>
      <c r="I33" s="180">
        <v>86000</v>
      </c>
      <c r="J33" s="180">
        <v>0</v>
      </c>
      <c r="K33" s="174" t="s">
        <v>387</v>
      </c>
      <c r="L33" s="172"/>
    </row>
    <row r="34" spans="1:14" ht="18" customHeight="1">
      <c r="A34" s="229"/>
      <c r="B34" s="232"/>
      <c r="C34" s="235"/>
      <c r="D34" s="177" t="s">
        <v>397</v>
      </c>
      <c r="E34" s="173" t="s">
        <v>405</v>
      </c>
      <c r="F34" s="174" t="s">
        <v>389</v>
      </c>
      <c r="G34" s="175" t="s">
        <v>390</v>
      </c>
      <c r="H34" s="180">
        <v>0</v>
      </c>
      <c r="I34" s="180">
        <v>15000</v>
      </c>
      <c r="J34" s="180">
        <v>0</v>
      </c>
      <c r="K34" s="174" t="s">
        <v>380</v>
      </c>
      <c r="L34" s="172"/>
    </row>
    <row r="35" spans="1:14" ht="18" customHeight="1">
      <c r="A35" s="229"/>
      <c r="B35" s="232"/>
      <c r="C35" s="235"/>
      <c r="D35" s="177" t="s">
        <v>397</v>
      </c>
      <c r="E35" s="173" t="s">
        <v>406</v>
      </c>
      <c r="F35" s="174" t="s">
        <v>452</v>
      </c>
      <c r="G35" s="175" t="s">
        <v>391</v>
      </c>
      <c r="H35" s="180">
        <v>97063</v>
      </c>
      <c r="I35" s="180">
        <v>40000</v>
      </c>
      <c r="J35" s="180">
        <v>47525</v>
      </c>
      <c r="K35" s="174" t="s">
        <v>380</v>
      </c>
      <c r="L35" s="172"/>
    </row>
    <row r="36" spans="1:14" ht="18" customHeight="1">
      <c r="A36" s="229"/>
      <c r="B36" s="232"/>
      <c r="C36" s="235"/>
      <c r="D36" s="177" t="s">
        <v>397</v>
      </c>
      <c r="E36" s="173" t="s">
        <v>406</v>
      </c>
      <c r="F36" s="174" t="s">
        <v>453</v>
      </c>
      <c r="G36" s="175" t="s">
        <v>392</v>
      </c>
      <c r="H36" s="180">
        <v>0</v>
      </c>
      <c r="I36" s="180">
        <v>40000</v>
      </c>
      <c r="J36" s="180">
        <v>0</v>
      </c>
      <c r="K36" s="174" t="s">
        <v>380</v>
      </c>
      <c r="L36" s="172"/>
    </row>
    <row r="37" spans="1:14" ht="18" customHeight="1">
      <c r="A37" s="230"/>
      <c r="B37" s="233"/>
      <c r="C37" s="236"/>
      <c r="D37" s="177" t="s">
        <v>397</v>
      </c>
      <c r="E37" s="173" t="s">
        <v>406</v>
      </c>
      <c r="F37" s="174" t="s">
        <v>454</v>
      </c>
      <c r="G37" s="175" t="s">
        <v>393</v>
      </c>
      <c r="H37" s="180">
        <v>0</v>
      </c>
      <c r="I37" s="180">
        <v>11500</v>
      </c>
      <c r="J37" s="180">
        <v>0</v>
      </c>
      <c r="K37" s="174" t="s">
        <v>380</v>
      </c>
      <c r="L37" s="172"/>
    </row>
    <row r="39" spans="1:14">
      <c r="A39" s="58"/>
      <c r="B39" s="58"/>
      <c r="C39" s="58"/>
      <c r="D39" s="61"/>
      <c r="E39" s="61"/>
      <c r="F39" s="60"/>
      <c r="G39" s="68" t="s">
        <v>394</v>
      </c>
      <c r="H39" s="62"/>
      <c r="I39" s="62"/>
      <c r="J39" s="62"/>
      <c r="K39" s="60"/>
    </row>
    <row r="40" spans="1:14">
      <c r="A40" s="218" t="s">
        <v>324</v>
      </c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178"/>
      <c r="M40" s="178"/>
      <c r="N40" s="58"/>
    </row>
    <row r="41" spans="1:14">
      <c r="A41" s="178" t="s">
        <v>6</v>
      </c>
      <c r="B41" s="179"/>
      <c r="C41" s="179"/>
      <c r="D41" s="179"/>
      <c r="E41" s="179"/>
      <c r="F41" s="179"/>
      <c r="G41" s="179"/>
      <c r="H41" s="179"/>
      <c r="I41" s="179"/>
      <c r="J41" s="68"/>
      <c r="K41" s="68"/>
      <c r="L41" s="69"/>
      <c r="M41" s="68"/>
      <c r="N41" s="58"/>
    </row>
    <row r="42" spans="1:14">
      <c r="A42" s="179" t="s">
        <v>465</v>
      </c>
      <c r="B42" s="68"/>
      <c r="C42" s="68"/>
      <c r="D42" s="68"/>
      <c r="E42" s="68"/>
      <c r="F42" s="68"/>
      <c r="G42" s="68"/>
      <c r="H42" s="215"/>
      <c r="I42" s="215"/>
      <c r="J42" s="215"/>
      <c r="K42" s="68"/>
      <c r="L42" s="69"/>
      <c r="M42" s="68"/>
      <c r="N42" s="58"/>
    </row>
    <row r="43" spans="1:14">
      <c r="A43" s="179" t="s">
        <v>466</v>
      </c>
      <c r="B43" s="68"/>
      <c r="C43" s="68"/>
      <c r="D43" s="68"/>
      <c r="E43" s="68"/>
      <c r="F43" s="68"/>
      <c r="G43" s="68"/>
      <c r="H43" s="215" t="s">
        <v>469</v>
      </c>
      <c r="I43" s="215"/>
      <c r="J43" s="215"/>
      <c r="K43" s="201"/>
      <c r="L43" s="69"/>
      <c r="M43" s="68"/>
      <c r="N43" s="58"/>
    </row>
    <row r="44" spans="1:14" s="58" customFormat="1">
      <c r="A44" s="179"/>
      <c r="B44" s="68"/>
      <c r="C44" s="68"/>
      <c r="D44" s="68"/>
      <c r="E44" s="68"/>
      <c r="F44" s="68"/>
      <c r="G44" s="58" t="s">
        <v>468</v>
      </c>
      <c r="H44" s="68"/>
      <c r="I44" s="68"/>
      <c r="J44" s="68"/>
      <c r="K44" s="68"/>
      <c r="L44" s="69"/>
      <c r="M44" s="68"/>
    </row>
    <row r="45" spans="1:14">
      <c r="A45" s="179" t="s">
        <v>467</v>
      </c>
      <c r="B45" s="68"/>
      <c r="C45" s="68"/>
      <c r="D45" s="68"/>
      <c r="E45" s="68"/>
      <c r="F45" s="68"/>
      <c r="G45" s="68"/>
      <c r="H45" s="215" t="s">
        <v>470</v>
      </c>
      <c r="I45" s="215"/>
      <c r="J45" s="215"/>
      <c r="K45" s="68"/>
      <c r="L45" s="69"/>
      <c r="M45" s="68"/>
      <c r="N45" s="58"/>
    </row>
    <row r="46" spans="1:14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</row>
  </sheetData>
  <mergeCells count="29">
    <mergeCell ref="B29:B31"/>
    <mergeCell ref="A9:A12"/>
    <mergeCell ref="B9:B12"/>
    <mergeCell ref="C9:C12"/>
    <mergeCell ref="D7:E7"/>
    <mergeCell ref="B13:B19"/>
    <mergeCell ref="B20:B23"/>
    <mergeCell ref="C13:C19"/>
    <mergeCell ref="A1:J1"/>
    <mergeCell ref="A3:J3"/>
    <mergeCell ref="A7:A8"/>
    <mergeCell ref="B7:C8"/>
    <mergeCell ref="I7:I8"/>
    <mergeCell ref="H42:J42"/>
    <mergeCell ref="H45:J45"/>
    <mergeCell ref="H43:J43"/>
    <mergeCell ref="K7:K8"/>
    <mergeCell ref="A40:K40"/>
    <mergeCell ref="A13:A23"/>
    <mergeCell ref="C29:C31"/>
    <mergeCell ref="H7:H8"/>
    <mergeCell ref="J7:J8"/>
    <mergeCell ref="G7:G8"/>
    <mergeCell ref="A24:A31"/>
    <mergeCell ref="A32:A37"/>
    <mergeCell ref="B32:B37"/>
    <mergeCell ref="C32:C37"/>
    <mergeCell ref="B25:B28"/>
    <mergeCell ref="C25:C2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BISKUPIJA</dc:creator>
  <cp:lastModifiedBy>Windows User</cp:lastModifiedBy>
  <cp:lastPrinted>2018-09-13T06:52:37Z</cp:lastPrinted>
  <dcterms:created xsi:type="dcterms:W3CDTF">2017-11-20T10:31:55Z</dcterms:created>
  <dcterms:modified xsi:type="dcterms:W3CDTF">2018-10-11T10:47:41Z</dcterms:modified>
</cp:coreProperties>
</file>