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0730" windowHeight="9705"/>
  </bookViews>
  <sheets>
    <sheet name="Sheet1" sheetId="1" r:id="rId1"/>
    <sheet name="Sheet2" sheetId="3" r:id="rId2"/>
    <sheet name="Sheet3" sheetId="4" r:id="rId3"/>
  </sheets>
  <calcPr calcId="125725"/>
</workbook>
</file>

<file path=xl/calcChain.xml><?xml version="1.0" encoding="utf-8"?>
<calcChain xmlns="http://schemas.openxmlformats.org/spreadsheetml/2006/main">
  <c r="Q23" i="3"/>
  <c r="Q27"/>
  <c r="Q28"/>
  <c r="Q33"/>
  <c r="Q39"/>
  <c r="Q43"/>
  <c r="Q48"/>
  <c r="Q56"/>
  <c r="Q57"/>
  <c r="Q58"/>
  <c r="Q59"/>
  <c r="Q60"/>
  <c r="Q62"/>
  <c r="Q63"/>
  <c r="Q64"/>
  <c r="Q65"/>
  <c r="Q67"/>
  <c r="Q71"/>
  <c r="Q75"/>
  <c r="Q83"/>
  <c r="Q87"/>
  <c r="Q91"/>
  <c r="Q95"/>
  <c r="Q99"/>
  <c r="Q106"/>
  <c r="Q117"/>
  <c r="Q121"/>
  <c r="Q122"/>
  <c r="Q127"/>
  <c r="Q129"/>
  <c r="Q133"/>
  <c r="Q148"/>
  <c r="Q153"/>
  <c r="Q160"/>
  <c r="Q165"/>
  <c r="Q169"/>
  <c r="Q173"/>
  <c r="Q178"/>
  <c r="Q184"/>
  <c r="Q191"/>
  <c r="Q195"/>
  <c r="Q203"/>
  <c r="Q215"/>
  <c r="Q222"/>
  <c r="Q224"/>
  <c r="Q228"/>
  <c r="Q235"/>
  <c r="Q239"/>
  <c r="Q243"/>
  <c r="Q248"/>
  <c r="Q253"/>
  <c r="P56"/>
  <c r="P57"/>
  <c r="P58"/>
  <c r="P59"/>
  <c r="P60"/>
  <c r="P62"/>
  <c r="P63"/>
  <c r="P64"/>
  <c r="P65"/>
  <c r="P67"/>
  <c r="P71"/>
  <c r="P75"/>
  <c r="P79"/>
  <c r="P106"/>
  <c r="P117"/>
  <c r="P121"/>
  <c r="P122"/>
  <c r="P127"/>
  <c r="P129"/>
  <c r="P140"/>
  <c r="P144"/>
  <c r="P160"/>
  <c r="P165"/>
  <c r="P184"/>
  <c r="P191"/>
  <c r="P195"/>
  <c r="P203"/>
  <c r="P215"/>
  <c r="P224"/>
  <c r="P235"/>
  <c r="P239"/>
  <c r="P248"/>
  <c r="P253"/>
  <c r="P23"/>
  <c r="P27"/>
  <c r="P28"/>
  <c r="P33"/>
  <c r="P39"/>
  <c r="P43"/>
  <c r="P48"/>
  <c r="O116"/>
  <c r="O115" s="1"/>
  <c r="O114" s="1"/>
  <c r="O152"/>
  <c r="O151" s="1"/>
  <c r="O150" s="1"/>
  <c r="O149" s="1"/>
  <c r="Q149" s="1"/>
  <c r="O70"/>
  <c r="Q70" s="1"/>
  <c r="O119"/>
  <c r="O118" s="1"/>
  <c r="O120"/>
  <c r="O26"/>
  <c r="O25" s="1"/>
  <c r="O24" s="1"/>
  <c r="O61"/>
  <c r="O55"/>
  <c r="O22"/>
  <c r="Q22" s="1"/>
  <c r="O66"/>
  <c r="Q66" s="1"/>
  <c r="O47"/>
  <c r="O46" s="1"/>
  <c r="O45" s="1"/>
  <c r="O44" s="1"/>
  <c r="O194"/>
  <c r="Q194" s="1"/>
  <c r="O190"/>
  <c r="O189" s="1"/>
  <c r="O188" s="1"/>
  <c r="Q188" s="1"/>
  <c r="O109"/>
  <c r="O108" s="1"/>
  <c r="O107" s="1"/>
  <c r="O105"/>
  <c r="O104" s="1"/>
  <c r="O103" s="1"/>
  <c r="O102" s="1"/>
  <c r="O101" s="1"/>
  <c r="O100" s="1"/>
  <c r="O32"/>
  <c r="O31" s="1"/>
  <c r="O30" s="1"/>
  <c r="O29" s="1"/>
  <c r="Q29" s="1"/>
  <c r="O214"/>
  <c r="O213" s="1"/>
  <c r="O212" s="1"/>
  <c r="O183"/>
  <c r="O182" s="1"/>
  <c r="O181" s="1"/>
  <c r="O180" s="1"/>
  <c r="O179" s="1"/>
  <c r="Q179" s="1"/>
  <c r="O221"/>
  <c r="O223"/>
  <c r="Q223" s="1"/>
  <c r="O234"/>
  <c r="O233" s="1"/>
  <c r="O232" s="1"/>
  <c r="O159"/>
  <c r="O158" s="1"/>
  <c r="O157" s="1"/>
  <c r="O156" s="1"/>
  <c r="Q156" s="1"/>
  <c r="O164"/>
  <c r="O163" s="1"/>
  <c r="O162" s="1"/>
  <c r="Q162" s="1"/>
  <c r="O168"/>
  <c r="Q168" s="1"/>
  <c r="O172"/>
  <c r="O171" s="1"/>
  <c r="O170" s="1"/>
  <c r="Q170" s="1"/>
  <c r="O242"/>
  <c r="Q242" s="1"/>
  <c r="O238"/>
  <c r="O237" s="1"/>
  <c r="O236" s="1"/>
  <c r="O247"/>
  <c r="O246" s="1"/>
  <c r="O245" s="1"/>
  <c r="O244" s="1"/>
  <c r="P244" s="1"/>
  <c r="O252"/>
  <c r="O251" s="1"/>
  <c r="O250" s="1"/>
  <c r="O249" s="1"/>
  <c r="Q249" s="1"/>
  <c r="O147"/>
  <c r="Q147" s="1"/>
  <c r="O37"/>
  <c r="O40"/>
  <c r="O42"/>
  <c r="O136"/>
  <c r="O135" s="1"/>
  <c r="O134" s="1"/>
  <c r="O143"/>
  <c r="O142" s="1"/>
  <c r="O141" s="1"/>
  <c r="O198"/>
  <c r="O197" s="1"/>
  <c r="O196" s="1"/>
  <c r="O206"/>
  <c r="O205" s="1"/>
  <c r="O204" s="1"/>
  <c r="O132"/>
  <c r="O131" s="1"/>
  <c r="O130" s="1"/>
  <c r="Q130" s="1"/>
  <c r="O126"/>
  <c r="O94"/>
  <c r="O93" s="1"/>
  <c r="O92" s="1"/>
  <c r="Q92" s="1"/>
  <c r="O90"/>
  <c r="O89" s="1"/>
  <c r="O88" s="1"/>
  <c r="Q88" s="1"/>
  <c r="O86"/>
  <c r="O85" s="1"/>
  <c r="O84" s="1"/>
  <c r="Q84" s="1"/>
  <c r="O82"/>
  <c r="Q82" s="1"/>
  <c r="O78"/>
  <c r="O77" s="1"/>
  <c r="O76" s="1"/>
  <c r="O128"/>
  <c r="Q128" s="1"/>
  <c r="O202"/>
  <c r="O201" s="1"/>
  <c r="O200" s="1"/>
  <c r="O227"/>
  <c r="O226" s="1"/>
  <c r="O225" s="1"/>
  <c r="Q225" s="1"/>
  <c r="O98"/>
  <c r="O97" s="1"/>
  <c r="O96" s="1"/>
  <c r="Q96" s="1"/>
  <c r="O177"/>
  <c r="O176" s="1"/>
  <c r="O175" s="1"/>
  <c r="O174" s="1"/>
  <c r="Q174" s="1"/>
  <c r="O74"/>
  <c r="O73" s="1"/>
  <c r="O72" s="1"/>
  <c r="Q72" s="1"/>
  <c r="M252"/>
  <c r="M251" s="1"/>
  <c r="M250" s="1"/>
  <c r="M249" s="1"/>
  <c r="M238"/>
  <c r="M237" s="1"/>
  <c r="M236" s="1"/>
  <c r="M234"/>
  <c r="M233" s="1"/>
  <c r="M232" s="1"/>
  <c r="M214"/>
  <c r="M213" s="1"/>
  <c r="M212" s="1"/>
  <c r="M202"/>
  <c r="M201" s="1"/>
  <c r="M200" s="1"/>
  <c r="M194"/>
  <c r="M193" s="1"/>
  <c r="M192" s="1"/>
  <c r="M183"/>
  <c r="M182" s="1"/>
  <c r="M181" s="1"/>
  <c r="M180" s="1"/>
  <c r="M179" s="1"/>
  <c r="M164"/>
  <c r="M163" s="1"/>
  <c r="M162" s="1"/>
  <c r="M161" s="1"/>
  <c r="M159"/>
  <c r="M158" s="1"/>
  <c r="M157" s="1"/>
  <c r="M156" s="1"/>
  <c r="M147"/>
  <c r="M146" s="1"/>
  <c r="M145" s="1"/>
  <c r="M153"/>
  <c r="M151"/>
  <c r="M150" s="1"/>
  <c r="M149" s="1"/>
  <c r="M143"/>
  <c r="M142" s="1"/>
  <c r="M139"/>
  <c r="M138" s="1"/>
  <c r="P138" s="1"/>
  <c r="M126"/>
  <c r="M128"/>
  <c r="M116"/>
  <c r="M115" s="1"/>
  <c r="M78"/>
  <c r="M77" s="1"/>
  <c r="M74"/>
  <c r="M73" s="1"/>
  <c r="M72" s="1"/>
  <c r="P200" l="1"/>
  <c r="O81"/>
  <c r="O80" s="1"/>
  <c r="Q80" s="1"/>
  <c r="O125"/>
  <c r="O124" s="1"/>
  <c r="O36"/>
  <c r="O35" s="1"/>
  <c r="O34" s="1"/>
  <c r="O146"/>
  <c r="O145" s="1"/>
  <c r="Q145" s="1"/>
  <c r="P232"/>
  <c r="P212"/>
  <c r="M125"/>
  <c r="P236"/>
  <c r="O167"/>
  <c r="O166" s="1"/>
  <c r="Q166" s="1"/>
  <c r="O69"/>
  <c r="O68" s="1"/>
  <c r="O241"/>
  <c r="O220"/>
  <c r="O193"/>
  <c r="O21"/>
  <c r="P251"/>
  <c r="P249"/>
  <c r="P245"/>
  <c r="P237"/>
  <c r="P233"/>
  <c r="P213"/>
  <c r="P201"/>
  <c r="P183"/>
  <c r="P181"/>
  <c r="P179"/>
  <c r="P164"/>
  <c r="P162"/>
  <c r="P158"/>
  <c r="P156"/>
  <c r="P143"/>
  <c r="P139"/>
  <c r="P125"/>
  <c r="P115"/>
  <c r="P77"/>
  <c r="P72"/>
  <c r="Q252"/>
  <c r="Q250"/>
  <c r="Q246"/>
  <c r="Q244"/>
  <c r="Q238"/>
  <c r="Q236"/>
  <c r="Q234"/>
  <c r="Q232"/>
  <c r="Q226"/>
  <c r="Q214"/>
  <c r="Q212"/>
  <c r="Q202"/>
  <c r="Q189"/>
  <c r="Q183"/>
  <c r="Q181"/>
  <c r="Q176"/>
  <c r="Q172"/>
  <c r="Q164"/>
  <c r="Q158"/>
  <c r="Q152"/>
  <c r="Q150"/>
  <c r="Q146"/>
  <c r="Q131"/>
  <c r="Q115"/>
  <c r="Q105"/>
  <c r="Q103"/>
  <c r="Q97"/>
  <c r="Q93"/>
  <c r="Q89"/>
  <c r="Q85"/>
  <c r="Q81"/>
  <c r="Q73"/>
  <c r="Q69"/>
  <c r="Q46"/>
  <c r="Q44"/>
  <c r="Q42"/>
  <c r="Q37"/>
  <c r="Q31"/>
  <c r="Q200"/>
  <c r="P73"/>
  <c r="Q180"/>
  <c r="O113"/>
  <c r="P252"/>
  <c r="P250"/>
  <c r="P238"/>
  <c r="P234"/>
  <c r="P214"/>
  <c r="P202"/>
  <c r="P194"/>
  <c r="P182"/>
  <c r="P180"/>
  <c r="P163"/>
  <c r="P159"/>
  <c r="P157"/>
  <c r="P142"/>
  <c r="P128"/>
  <c r="P126"/>
  <c r="P116"/>
  <c r="P78"/>
  <c r="P74"/>
  <c r="Q251"/>
  <c r="Q247"/>
  <c r="Q245"/>
  <c r="Q237"/>
  <c r="Q233"/>
  <c r="Q227"/>
  <c r="Q221"/>
  <c r="Q213"/>
  <c r="Q201"/>
  <c r="Q190"/>
  <c r="Q182"/>
  <c r="Q177"/>
  <c r="Q175"/>
  <c r="Q171"/>
  <c r="Q167"/>
  <c r="Q163"/>
  <c r="Q159"/>
  <c r="Q157"/>
  <c r="Q151"/>
  <c r="Q132"/>
  <c r="Q116"/>
  <c r="Q114"/>
  <c r="Q104"/>
  <c r="Q98"/>
  <c r="Q94"/>
  <c r="Q90"/>
  <c r="Q86"/>
  <c r="Q74"/>
  <c r="Q47"/>
  <c r="Q45"/>
  <c r="Q32"/>
  <c r="Q30"/>
  <c r="O161"/>
  <c r="O155"/>
  <c r="M76"/>
  <c r="P76" s="1"/>
  <c r="M141"/>
  <c r="P141" s="1"/>
  <c r="O54"/>
  <c r="O53" s="1"/>
  <c r="O123" l="1"/>
  <c r="O192"/>
  <c r="Q193"/>
  <c r="P193"/>
  <c r="O240"/>
  <c r="Q241"/>
  <c r="O154"/>
  <c r="P161"/>
  <c r="O20"/>
  <c r="Q21"/>
  <c r="O219"/>
  <c r="O112"/>
  <c r="O52"/>
  <c r="O218" l="1"/>
  <c r="Q240"/>
  <c r="O231"/>
  <c r="O111"/>
  <c r="Q20"/>
  <c r="O19"/>
  <c r="Q192"/>
  <c r="P192"/>
  <c r="O187"/>
  <c r="O51"/>
  <c r="M70"/>
  <c r="M55"/>
  <c r="P55" s="1"/>
  <c r="M61"/>
  <c r="P61" s="1"/>
  <c r="M66"/>
  <c r="P66" s="1"/>
  <c r="M42"/>
  <c r="P42" s="1"/>
  <c r="M37"/>
  <c r="P37" s="1"/>
  <c r="M32"/>
  <c r="P32" s="1"/>
  <c r="M26"/>
  <c r="P26" s="1"/>
  <c r="M22"/>
  <c r="P22" s="1"/>
  <c r="M247"/>
  <c r="P247" s="1"/>
  <c r="N231"/>
  <c r="M231"/>
  <c r="M230" s="1"/>
  <c r="M229" s="1"/>
  <c r="M223"/>
  <c r="P223" s="1"/>
  <c r="M221"/>
  <c r="N220"/>
  <c r="Q220" s="1"/>
  <c r="M190"/>
  <c r="P190" s="1"/>
  <c r="N187"/>
  <c r="N161"/>
  <c r="Q161" s="1"/>
  <c r="M155"/>
  <c r="M134"/>
  <c r="N126"/>
  <c r="Q126" s="1"/>
  <c r="M124"/>
  <c r="N120"/>
  <c r="M120"/>
  <c r="P120" s="1"/>
  <c r="M114"/>
  <c r="P114" s="1"/>
  <c r="M105"/>
  <c r="P105" s="1"/>
  <c r="N102"/>
  <c r="Q102" s="1"/>
  <c r="N68"/>
  <c r="Q68" s="1"/>
  <c r="N61"/>
  <c r="Q61" s="1"/>
  <c r="N55"/>
  <c r="Q55" s="1"/>
  <c r="M47"/>
  <c r="P47" s="1"/>
  <c r="N36"/>
  <c r="N26"/>
  <c r="Q26" s="1"/>
  <c r="M21" l="1"/>
  <c r="P21" s="1"/>
  <c r="N101"/>
  <c r="Q101" s="1"/>
  <c r="N155"/>
  <c r="Q155" s="1"/>
  <c r="N35"/>
  <c r="Q35" s="1"/>
  <c r="Q36"/>
  <c r="N119"/>
  <c r="Q119" s="1"/>
  <c r="Q120"/>
  <c r="M154"/>
  <c r="P154" s="1"/>
  <c r="P155"/>
  <c r="O17"/>
  <c r="O230"/>
  <c r="Q231"/>
  <c r="P231"/>
  <c r="O217"/>
  <c r="M220"/>
  <c r="M123"/>
  <c r="P123" s="1"/>
  <c r="P124"/>
  <c r="M69"/>
  <c r="P70"/>
  <c r="O186"/>
  <c r="Q187"/>
  <c r="O50"/>
  <c r="M20"/>
  <c r="P20" s="1"/>
  <c r="M25"/>
  <c r="P25" s="1"/>
  <c r="M31"/>
  <c r="P31" s="1"/>
  <c r="M54"/>
  <c r="P54" s="1"/>
  <c r="M46"/>
  <c r="P46" s="1"/>
  <c r="M36"/>
  <c r="P36" s="1"/>
  <c r="N34"/>
  <c r="Q34" s="1"/>
  <c r="N118"/>
  <c r="N25"/>
  <c r="Q25" s="1"/>
  <c r="N230"/>
  <c r="N125"/>
  <c r="Q125" s="1"/>
  <c r="N100"/>
  <c r="Q100" s="1"/>
  <c r="N186"/>
  <c r="N185" s="1"/>
  <c r="N219"/>
  <c r="N54"/>
  <c r="Q54" s="1"/>
  <c r="M119"/>
  <c r="P119" s="1"/>
  <c r="N154"/>
  <c r="Q154" s="1"/>
  <c r="M189"/>
  <c r="P189" s="1"/>
  <c r="M246"/>
  <c r="P246" s="1"/>
  <c r="M45"/>
  <c r="P45" s="1"/>
  <c r="M104"/>
  <c r="P104" s="1"/>
  <c r="O185" l="1"/>
  <c r="Q186"/>
  <c r="M68"/>
  <c r="P68" s="1"/>
  <c r="P69"/>
  <c r="O216"/>
  <c r="O16"/>
  <c r="N218"/>
  <c r="Q218" s="1"/>
  <c r="Q219"/>
  <c r="N113"/>
  <c r="Q113" s="1"/>
  <c r="Q118"/>
  <c r="M219"/>
  <c r="P220"/>
  <c r="O229"/>
  <c r="O49" s="1"/>
  <c r="P230"/>
  <c r="Q230"/>
  <c r="M24"/>
  <c r="P24" s="1"/>
  <c r="M30"/>
  <c r="P30" s="1"/>
  <c r="M35"/>
  <c r="M53"/>
  <c r="P53" s="1"/>
  <c r="N229"/>
  <c r="N124"/>
  <c r="Q124" s="1"/>
  <c r="N24"/>
  <c r="Q24" s="1"/>
  <c r="M103"/>
  <c r="P103" s="1"/>
  <c r="M188"/>
  <c r="P188" s="1"/>
  <c r="N53"/>
  <c r="Q53" s="1"/>
  <c r="N217"/>
  <c r="Q217" s="1"/>
  <c r="M118"/>
  <c r="M44"/>
  <c r="P44" s="1"/>
  <c r="M34" l="1"/>
  <c r="P34" s="1"/>
  <c r="P35"/>
  <c r="M113"/>
  <c r="P113" s="1"/>
  <c r="P118"/>
  <c r="O15"/>
  <c r="Q185"/>
  <c r="Q229"/>
  <c r="P229"/>
  <c r="M218"/>
  <c r="P219"/>
  <c r="O14"/>
  <c r="M112"/>
  <c r="M19"/>
  <c r="P19" s="1"/>
  <c r="M52"/>
  <c r="P52" s="1"/>
  <c r="M29"/>
  <c r="P29" s="1"/>
  <c r="M51"/>
  <c r="N19"/>
  <c r="Q19" s="1"/>
  <c r="N123"/>
  <c r="Q123" s="1"/>
  <c r="N52"/>
  <c r="Q52" s="1"/>
  <c r="M187"/>
  <c r="P187" s="1"/>
  <c r="M17"/>
  <c r="P17" s="1"/>
  <c r="N216"/>
  <c r="Q216" s="1"/>
  <c r="M102"/>
  <c r="P102" s="1"/>
  <c r="M50" l="1"/>
  <c r="P50" s="1"/>
  <c r="P51"/>
  <c r="M111"/>
  <c r="P111" s="1"/>
  <c r="P112"/>
  <c r="M217"/>
  <c r="P218"/>
  <c r="N112"/>
  <c r="N17"/>
  <c r="Q17" s="1"/>
  <c r="M186"/>
  <c r="P186" s="1"/>
  <c r="N51"/>
  <c r="Q51" s="1"/>
  <c r="M101"/>
  <c r="P101" s="1"/>
  <c r="M16"/>
  <c r="P16" s="1"/>
  <c r="N111" l="1"/>
  <c r="Q111" s="1"/>
  <c r="Q112"/>
  <c r="M216"/>
  <c r="P216" s="1"/>
  <c r="P217"/>
  <c r="N16"/>
  <c r="Q16" s="1"/>
  <c r="N50"/>
  <c r="Q50" s="1"/>
  <c r="M15"/>
  <c r="P15" s="1"/>
  <c r="M185"/>
  <c r="P185" s="1"/>
  <c r="M100"/>
  <c r="P100" s="1"/>
  <c r="N15" l="1"/>
  <c r="Q15" s="1"/>
  <c r="N49"/>
  <c r="Q49" s="1"/>
  <c r="M49"/>
  <c r="M14" l="1"/>
  <c r="P14" s="1"/>
  <c r="P49"/>
  <c r="N14"/>
  <c r="Q14" s="1"/>
  <c r="M31" i="1"/>
  <c r="M108"/>
  <c r="N102"/>
  <c r="N105"/>
  <c r="O93"/>
  <c r="O95"/>
  <c r="O96"/>
  <c r="O97"/>
  <c r="N93"/>
  <c r="N95"/>
  <c r="N96"/>
  <c r="N53"/>
  <c r="N54"/>
  <c r="N55"/>
  <c r="N57"/>
  <c r="N58"/>
  <c r="N60"/>
  <c r="N61"/>
  <c r="N63"/>
  <c r="N64"/>
  <c r="N68"/>
  <c r="O53"/>
  <c r="O54"/>
  <c r="O55"/>
  <c r="O57"/>
  <c r="O58"/>
  <c r="O60"/>
  <c r="O61"/>
  <c r="O63"/>
  <c r="O64"/>
  <c r="O66"/>
  <c r="O68"/>
  <c r="O71"/>
  <c r="N74"/>
  <c r="N75"/>
  <c r="N76"/>
  <c r="N77"/>
  <c r="N78"/>
  <c r="N80"/>
  <c r="N81"/>
  <c r="N82"/>
  <c r="N83"/>
  <c r="N85"/>
  <c r="N87"/>
  <c r="N89"/>
  <c r="O74"/>
  <c r="O75"/>
  <c r="O76"/>
  <c r="O77"/>
  <c r="O78"/>
  <c r="O80"/>
  <c r="O81"/>
  <c r="O82"/>
  <c r="O83"/>
  <c r="O85"/>
  <c r="O87"/>
  <c r="O89"/>
  <c r="O90"/>
  <c r="K69"/>
  <c r="K109"/>
  <c r="K108" s="1"/>
  <c r="K101"/>
  <c r="K100" s="1"/>
  <c r="K104"/>
  <c r="N104" s="1"/>
  <c r="K94"/>
  <c r="K92"/>
  <c r="K88"/>
  <c r="K86"/>
  <c r="K84"/>
  <c r="K79"/>
  <c r="K72" s="1"/>
  <c r="K73"/>
  <c r="K52"/>
  <c r="K56"/>
  <c r="K59"/>
  <c r="K62"/>
  <c r="K67"/>
  <c r="N27"/>
  <c r="K36"/>
  <c r="N29"/>
  <c r="L31"/>
  <c r="K31"/>
  <c r="M103"/>
  <c r="M100"/>
  <c r="M94"/>
  <c r="M92"/>
  <c r="N92" s="1"/>
  <c r="M86"/>
  <c r="M84"/>
  <c r="M79"/>
  <c r="N79" s="1"/>
  <c r="M73"/>
  <c r="N73" s="1"/>
  <c r="M88"/>
  <c r="N88" s="1"/>
  <c r="M67"/>
  <c r="N67" s="1"/>
  <c r="M69"/>
  <c r="M65" s="1"/>
  <c r="M62"/>
  <c r="N62" s="1"/>
  <c r="M59"/>
  <c r="N59" s="1"/>
  <c r="M56"/>
  <c r="M52"/>
  <c r="L59"/>
  <c r="L109"/>
  <c r="L108" s="1"/>
  <c r="L92"/>
  <c r="L94"/>
  <c r="O94" s="1"/>
  <c r="L88"/>
  <c r="L86"/>
  <c r="O86" s="1"/>
  <c r="L84"/>
  <c r="L79"/>
  <c r="L73"/>
  <c r="L69"/>
  <c r="O69" s="1"/>
  <c r="L70"/>
  <c r="O70" s="1"/>
  <c r="L67"/>
  <c r="L65"/>
  <c r="L62"/>
  <c r="L56"/>
  <c r="L52"/>
  <c r="O52" s="1"/>
  <c r="O65" l="1"/>
  <c r="K91"/>
  <c r="O59"/>
  <c r="O56"/>
  <c r="O84"/>
  <c r="K51"/>
  <c r="N94"/>
  <c r="K103"/>
  <c r="O88"/>
  <c r="N103"/>
  <c r="N86"/>
  <c r="N84"/>
  <c r="O73"/>
  <c r="O79"/>
  <c r="O62"/>
  <c r="N56"/>
  <c r="N101"/>
  <c r="O67"/>
  <c r="O92"/>
  <c r="M91"/>
  <c r="M72"/>
  <c r="M51"/>
  <c r="L72"/>
  <c r="L51"/>
  <c r="N100"/>
  <c r="N52"/>
  <c r="N39"/>
  <c r="N30"/>
  <c r="O31"/>
  <c r="O39"/>
  <c r="M36"/>
  <c r="O30"/>
  <c r="O28"/>
  <c r="O29"/>
  <c r="O27"/>
  <c r="L91"/>
  <c r="L36"/>
  <c r="N51" l="1"/>
  <c r="O51"/>
  <c r="N91"/>
  <c r="O91"/>
  <c r="O72"/>
  <c r="N72"/>
  <c r="N34" l="1"/>
  <c r="N35"/>
  <c r="N36" l="1"/>
</calcChain>
</file>

<file path=xl/sharedStrings.xml><?xml version="1.0" encoding="utf-8"?>
<sst xmlns="http://schemas.openxmlformats.org/spreadsheetml/2006/main" count="1475" uniqueCount="489">
  <si>
    <t>Plan</t>
  </si>
  <si>
    <t>Indeks</t>
  </si>
  <si>
    <t>2017.</t>
  </si>
  <si>
    <t>Šifra izvora</t>
  </si>
  <si>
    <t xml:space="preserve"> </t>
  </si>
  <si>
    <t>A.RAČUN PRIHODA I RASHODA</t>
  </si>
  <si>
    <t>01</t>
  </si>
  <si>
    <t>02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</si>
  <si>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</si>
  <si>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</si>
  <si>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</si>
  <si>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</si>
  <si>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</si>
  <si>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</si>
  <si>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</si>
  <si>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</si>
  <si>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RAZLIKA-MANJAK/VIŠAK</t>
  </si>
  <si>
    <t>B.RAČUN ZADUŽIVANJA/FINANCIRANJA</t>
  </si>
  <si>
    <t>Primici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</si>
  <si>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</si>
  <si>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</si>
  <si>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</si>
  <si>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</si>
  <si>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</si>
  <si>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VRSTA PRIHODA/IZDATAKA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</si>
  <si>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</si>
  <si>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</si>
  <si>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</si>
  <si>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</si>
  <si>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</si>
  <si>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</si>
  <si>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</si>
  <si>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</si>
  <si>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</si>
  <si>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</si>
  <si>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</si>
  <si>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Upravne i administrativne pristojbe</t>
  </si>
  <si>
    <t>Komunalni doprinosi i naknade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</si>
  <si>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</si>
  <si>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</si>
  <si>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</si>
  <si>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</si>
  <si>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</si>
  <si>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</si>
  <si>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</si>
  <si>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</si>
  <si>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</si>
  <si>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</si>
  <si>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</si>
  <si>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</si>
  <si>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</si>
  <si>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</si>
  <si>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</si>
  <si>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</si>
  <si>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</si>
  <si>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</si>
  <si>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</si>
  <si>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</si>
  <si>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</si>
  <si>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Ostale naknade građanima i kućanstvima iz proračuna</t>
  </si>
  <si>
    <t xml:space="preserve">Ostali rashodi  </t>
  </si>
  <si>
    <t>Tekuće donacije</t>
  </si>
  <si>
    <t>Kapitalne pomoći</t>
  </si>
  <si>
    <t>41</t>
  </si>
  <si>
    <t>Rashodi za nabavu neproizvedene dugotrajne imovine</t>
  </si>
  <si>
    <t>412</t>
  </si>
  <si>
    <t>Nematerijalna imovina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</si>
  <si>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</si>
  <si>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</si>
  <si>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</si>
  <si>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</si>
  <si>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</si>
  <si>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</si>
  <si>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</si>
  <si>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51</t>
  </si>
  <si>
    <t>Izdaci za dane zajmove</t>
  </si>
  <si>
    <t>515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</si>
  <si>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</si>
  <si>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</si>
  <si>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</si>
  <si>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</si>
  <si>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</si>
  <si>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</si>
  <si>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</si>
  <si>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</si>
  <si>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zaduiživanja</t>
  </si>
  <si>
    <t>Šifra</t>
  </si>
  <si>
    <t>ŠIFRA</t>
  </si>
  <si>
    <t xml:space="preserve">ŠIFRA </t>
  </si>
  <si>
    <t>Programska</t>
  </si>
  <si>
    <t>BROJ</t>
  </si>
  <si>
    <t>Program/projekt</t>
  </si>
  <si>
    <t>Funk-</t>
  </si>
  <si>
    <t>Aktivnosti</t>
  </si>
  <si>
    <t xml:space="preserve">cijska </t>
  </si>
  <si>
    <t>Račun</t>
  </si>
  <si>
    <t>UKUPNO RASHODI I IZDACI</t>
  </si>
  <si>
    <t>RAZDJEL  001  OPĆINSKO VIJEĆE</t>
  </si>
  <si>
    <t>GLAVA 00101  OPĆINSKO VIJEĆE</t>
  </si>
  <si>
    <t>0111</t>
  </si>
  <si>
    <t>P0010101</t>
  </si>
  <si>
    <t>predstavničkog i izvršnog tijela i mjesne samouprave</t>
  </si>
  <si>
    <t>A001010101</t>
  </si>
  <si>
    <t>Aktivnost:  Predstavničko i izvršno tijelo</t>
  </si>
  <si>
    <t>A001010102</t>
  </si>
  <si>
    <t>1</t>
  </si>
  <si>
    <t>Aktivnost:  Djelokrug mjesne samouprave</t>
  </si>
  <si>
    <t>322</t>
  </si>
  <si>
    <t>Rashodi za materijal i energiju</t>
  </si>
  <si>
    <t>323</t>
  </si>
  <si>
    <t>P0010102</t>
  </si>
  <si>
    <t>A001010201</t>
  </si>
  <si>
    <t>Aktivnost:</t>
  </si>
  <si>
    <t>Financiranje rada političkih stranaka</t>
  </si>
  <si>
    <t>P0010103</t>
  </si>
  <si>
    <t>A001010301</t>
  </si>
  <si>
    <t>0011</t>
  </si>
  <si>
    <t>Osnovne funkcije VSNM</t>
  </si>
  <si>
    <t>32</t>
  </si>
  <si>
    <t>329</t>
  </si>
  <si>
    <t>Ostali rashodi</t>
  </si>
  <si>
    <t>P0010104</t>
  </si>
  <si>
    <t>A001010401</t>
  </si>
  <si>
    <t>RAZDJEL  002  JEDINSTVENI UPRAVNI ODJEL I IZVRŠNO TIJELO</t>
  </si>
  <si>
    <t>GLAVA 00201 Upravni odjel i izvršno tijelo</t>
  </si>
  <si>
    <t>0112</t>
  </si>
  <si>
    <t>P0020101</t>
  </si>
  <si>
    <t>Program 01:  Javna uprava i administracija</t>
  </si>
  <si>
    <t>A002010101</t>
  </si>
  <si>
    <t>Aktivnost:     Administrativno, tehničko i stručno osoblje</t>
  </si>
  <si>
    <t>A002010102</t>
  </si>
  <si>
    <t>Aktivnost:    Održavanje zgrada za redovito korištenje</t>
  </si>
  <si>
    <t>3</t>
  </si>
  <si>
    <t>K002010101</t>
  </si>
  <si>
    <t>Kapitalni projekt 01: Nabava uredske opreme</t>
  </si>
  <si>
    <t>42</t>
  </si>
  <si>
    <t>K002010102</t>
  </si>
  <si>
    <t>GLAVA: 00202 VATROGASTVO I CIVILNA ZAŠTITA</t>
  </si>
  <si>
    <t>0320</t>
  </si>
  <si>
    <t>P0020202</t>
  </si>
  <si>
    <t>Program 02: Organiziranje i provođenje zaštite i spašavanja</t>
  </si>
  <si>
    <t>A002020201</t>
  </si>
  <si>
    <t>Aktivnost:    Osnovna djelatnost DVD-a i Gorske službe spašavanja</t>
  </si>
  <si>
    <t>Aktivnost:    Civilna zaštita</t>
  </si>
  <si>
    <t>GLAVA 00203: KOMUNALNA INFRASTRUKTURA</t>
  </si>
  <si>
    <t>0400</t>
  </si>
  <si>
    <t>P0020303</t>
  </si>
  <si>
    <t>Program 03: Održavanje objekata i uređaja komunalne infrastrukture</t>
  </si>
  <si>
    <t>A002030301</t>
  </si>
  <si>
    <t>0451</t>
  </si>
  <si>
    <t>Aktivnost:    Održavanje cesta i drugih javnih površina</t>
  </si>
  <si>
    <t>A002030302</t>
  </si>
  <si>
    <t>0640</t>
  </si>
  <si>
    <t>Aktivnost:    Rashodi za uređaje i javnu rasvjetu</t>
  </si>
  <si>
    <t>P0020304</t>
  </si>
  <si>
    <t>Program 04: Izgradnja objekata i uređaja komunalne infrastrukture</t>
  </si>
  <si>
    <t>Rashod.za nabavu proizvedene dugotrajne imovine</t>
  </si>
  <si>
    <t>0630</t>
  </si>
  <si>
    <t>5</t>
  </si>
  <si>
    <t>Izdaci za dane zajmove bankama i ost.finan.inst.izvan j.sektora</t>
  </si>
  <si>
    <t>0660</t>
  </si>
  <si>
    <t>Donacije i ostali rashodi</t>
  </si>
  <si>
    <t>P0020305</t>
  </si>
  <si>
    <t>0540</t>
  </si>
  <si>
    <t>GLAVA 00204 DRUŠTVENE DJELATNOSTI</t>
  </si>
  <si>
    <t>0921</t>
  </si>
  <si>
    <t>P0020406</t>
  </si>
  <si>
    <t>A002040601</t>
  </si>
  <si>
    <t>Aktivnost :    Sufinanciranje prijevoza učenika srednjih škola</t>
  </si>
  <si>
    <t>Naknade građanima i kućanstvima na temelju osiguranja i dr.</t>
  </si>
  <si>
    <t>P0020407</t>
  </si>
  <si>
    <t>0912</t>
  </si>
  <si>
    <t>0740</t>
  </si>
  <si>
    <t>P0020408</t>
  </si>
  <si>
    <t>Aktivnost:     Poslovi deratizacije i dezinsekcije</t>
  </si>
  <si>
    <t>GLAVA  00205: PROGRAM DJELATNOSTI KULTURE</t>
  </si>
  <si>
    <t>0820</t>
  </si>
  <si>
    <t>Aktivnost:    Djelatnost kulturno umjetničkih društava</t>
  </si>
  <si>
    <t>Aktivnost:    Investicijsko održavanje objekata kulturne baštine</t>
  </si>
  <si>
    <t>0840</t>
  </si>
  <si>
    <t>Aktivnost:    Pomoć za funkcioniranje vjerskih ustanova</t>
  </si>
  <si>
    <t>GLAVA 00206: PROGRAMSKA DJELATNOST SPORTA</t>
  </si>
  <si>
    <t>0810</t>
  </si>
  <si>
    <t>Aktivnost:    Osnovna djelatnost sportskih udruga</t>
  </si>
  <si>
    <t>GLAVA  00207: PROGRAMSKA DJELATNOST SOCIJALNE SKRBI</t>
  </si>
  <si>
    <t>Aktivnost:    Pomoć u novcu pojedincima i obiteljima</t>
  </si>
  <si>
    <t>1070</t>
  </si>
  <si>
    <t>1060</t>
  </si>
  <si>
    <t>Aktivnost:    Pomoć u novcu (ogrijev)</t>
  </si>
  <si>
    <t>A002040702</t>
  </si>
  <si>
    <t>Aktivnost:    Potpore za novorođeno dijete</t>
  </si>
  <si>
    <t>1040</t>
  </si>
  <si>
    <t>Naknade građanima i kućanstv.na temelju osiguranja i dr.</t>
  </si>
  <si>
    <t>P0020712</t>
  </si>
  <si>
    <t>A002071201</t>
  </si>
  <si>
    <t>1090</t>
  </si>
  <si>
    <t>Izvršenje</t>
  </si>
  <si>
    <t xml:space="preserve">proračuna </t>
  </si>
  <si>
    <t>1. Opći dio proračuna</t>
  </si>
  <si>
    <t>2. Posebni dio proračuna</t>
  </si>
  <si>
    <t>3. Izvještaj o zaduživanju</t>
  </si>
  <si>
    <t>4. Izvještaj o korištenju proračunske zalihe</t>
  </si>
  <si>
    <t>5. Izvještaj o danim jamstvima</t>
  </si>
  <si>
    <t>proračuna</t>
  </si>
  <si>
    <t>K002010103</t>
  </si>
  <si>
    <t>K002010104</t>
  </si>
  <si>
    <t>I-XII/2017.</t>
  </si>
  <si>
    <t>I. OPĆI DIO</t>
  </si>
  <si>
    <t>IZVJEŠTAJ O IZVRŠENJU PRORAČUNA</t>
  </si>
  <si>
    <t>ZA RAZDOBLJE I - XII 2017. GODINE</t>
  </si>
  <si>
    <t>Izvještaj o izvršenju proračuna Općine Biskupija za razdoblje I-XII 2017. godine sadrži:</t>
  </si>
  <si>
    <t xml:space="preserve">                      Šifra izvora</t>
  </si>
  <si>
    <t>2</t>
  </si>
  <si>
    <t>6</t>
  </si>
  <si>
    <t>7</t>
  </si>
  <si>
    <t>(6/4)</t>
  </si>
  <si>
    <t>(6/5)</t>
  </si>
  <si>
    <t>Br. konta</t>
  </si>
  <si>
    <t>A. RAČUN PRIHODA I RASHODA</t>
  </si>
  <si>
    <t>B. RAČUN ZADUŽIVANJA/FINANCIRANJA</t>
  </si>
  <si>
    <t>C. RASPOLOŽIVA SREDSTVA IZ PRETHODIH GODINA (VIŠAK PRIHODA I REZERVIRANJA)</t>
  </si>
  <si>
    <t>Prihodi i rashodi, te primici i izdaci po ekonomskoj klasifikaciji utvrđuju se u Računu prihoda i rashoda i Računu financiranja za 2016. i 2017. godinu, kako slijedi:</t>
  </si>
  <si>
    <t>Ostali prihodi (naknada ogrjeva)</t>
  </si>
  <si>
    <t>66</t>
  </si>
  <si>
    <t>663</t>
  </si>
  <si>
    <t>Donacije od pravnih i fizičkih osoba izvan općeg proračuna</t>
  </si>
  <si>
    <t>426</t>
  </si>
  <si>
    <t>Nematerijalna proizvedena imovina</t>
  </si>
  <si>
    <t>I-XII/2016.</t>
  </si>
  <si>
    <t>Prihodi od prodaje proizvoda i robe, te pruženih usluga                                                               i prihodi od donacija</t>
  </si>
  <si>
    <t>Posebni dio Proračuna za 2017. godinu sastoji se od plana rashoda i izdataka iskazanih po vrstama, raspoređenih u programe, koji se sastoje od aktivnosti i</t>
  </si>
  <si>
    <t>projekta, kako slijedi:</t>
  </si>
  <si>
    <t>Program 01: Donošenje akata i mjera iz djelokruga</t>
  </si>
  <si>
    <t>K002010105</t>
  </si>
  <si>
    <t>T002010101</t>
  </si>
  <si>
    <t>Tekući projekt 01: Nabava računalnih programa</t>
  </si>
  <si>
    <t>Nematerijalna proizvedena imovine</t>
  </si>
  <si>
    <t>A002020202</t>
  </si>
  <si>
    <t>K002030407</t>
  </si>
  <si>
    <t>K002030408</t>
  </si>
  <si>
    <t>T002030402</t>
  </si>
  <si>
    <t>Program 05: Zaštita okoliša</t>
  </si>
  <si>
    <t>Program 06:  Srednjoškolsko obrazovanje</t>
  </si>
  <si>
    <t>Program 07:  Javne potrebe u školstvu</t>
  </si>
  <si>
    <t>A002040701</t>
  </si>
  <si>
    <t>A002040703</t>
  </si>
  <si>
    <t>Program 08:  Javne potrebe u predškolskom odgoju</t>
  </si>
  <si>
    <t>T002040803</t>
  </si>
  <si>
    <t>Tekući projekt 03: Opremanje dječje igraonice "Čarobni svijet"</t>
  </si>
  <si>
    <t>P0020409</t>
  </si>
  <si>
    <t>Program 09: Javne potrebe u zdravstvu i preventiva</t>
  </si>
  <si>
    <t>A002040901</t>
  </si>
  <si>
    <t>P0020510</t>
  </si>
  <si>
    <t>Program 10: Promicanje kulture</t>
  </si>
  <si>
    <t>A002051001</t>
  </si>
  <si>
    <t>A002051002</t>
  </si>
  <si>
    <t>K002051012</t>
  </si>
  <si>
    <t>K002051013</t>
  </si>
  <si>
    <t>A002051003</t>
  </si>
  <si>
    <t>P0020611</t>
  </si>
  <si>
    <t>Program 11: Organizacija, rekreacija i sportskih aktivnosti</t>
  </si>
  <si>
    <t>A002061101</t>
  </si>
  <si>
    <t>Program 12: Socijalna skrb</t>
  </si>
  <si>
    <t>A002071202</t>
  </si>
  <si>
    <t>A002071203</t>
  </si>
  <si>
    <t>Aktivnost:    Pomoć u naravi</t>
  </si>
  <si>
    <t>P0020713</t>
  </si>
  <si>
    <t>Program 13: Poticajne mjere demografske obnove</t>
  </si>
  <si>
    <t>A002071301</t>
  </si>
  <si>
    <t>P0020714</t>
  </si>
  <si>
    <t>Program 14: Humanitarna skrb kroz udruge građana</t>
  </si>
  <si>
    <t>A002071401</t>
  </si>
  <si>
    <t>izvora</t>
  </si>
  <si>
    <t>VRSTA RASHODA</t>
  </si>
  <si>
    <t>I IZDATAKA</t>
  </si>
  <si>
    <t xml:space="preserve">Program 02: Program političkih stranaka </t>
  </si>
  <si>
    <t>8</t>
  </si>
  <si>
    <t>9</t>
  </si>
  <si>
    <t>10</t>
  </si>
  <si>
    <t>(8/6)</t>
  </si>
  <si>
    <t>(8/7)</t>
  </si>
  <si>
    <t>II.  POSEBNI DIO</t>
  </si>
  <si>
    <t>Program 03: Zaštita prava nacionalnih manjina</t>
  </si>
  <si>
    <t>Program 04: Razvoj civilnog društva</t>
  </si>
  <si>
    <t>Aktivnost: Osnovne funkcije udruga</t>
  </si>
  <si>
    <t xml:space="preserve">Aktivnost: Sufinanciranje troškova nabave udžbenika za srednje šk. </t>
  </si>
  <si>
    <t xml:space="preserve">Aktivnost: Stipendije i školarine   </t>
  </si>
  <si>
    <t>Kapitalni projekt 05: Izrada Plana upravljanja imovinom i Izvješća</t>
  </si>
  <si>
    <t>Kapitalni projekt 06: Izrada UPU turističke zone</t>
  </si>
  <si>
    <t>K002010106</t>
  </si>
  <si>
    <t>0443</t>
  </si>
  <si>
    <t>Rashod za nabavu neproizvedene dugotrajne imovine</t>
  </si>
  <si>
    <t xml:space="preserve">Kapitalni projekt 07: Izgradnja i rekonstrukcija cesta  </t>
  </si>
  <si>
    <t>Kapitalni projekt 08: Izgradnja vodovoda Vrbnik</t>
  </si>
  <si>
    <t>Kapitalni projekt 09: Rekonstrukcija vodovoda u naselju Markovac</t>
  </si>
  <si>
    <t>Kapitalni projekt 11: Sanacija divljih odlagališta otpada</t>
  </si>
  <si>
    <t>Kapitalni projekt 14: Rekonstrukcija Doma omladine Biskupija</t>
  </si>
  <si>
    <t>Kapitalni projekt 15: Nabava opreme - Dom kulture Orlić</t>
  </si>
  <si>
    <t>Kapitalni projekt 16: Sanacija sportskog centra Zvjerinac</t>
  </si>
  <si>
    <t>Funkcijska klasifikacija 01: Opće javne usluge</t>
  </si>
  <si>
    <t xml:space="preserve">Funkcijska klasifikacija 02: Javni red i sigurnost </t>
  </si>
  <si>
    <t>Funkcijska klasifikacija 03: Ekonomski poslovi</t>
  </si>
  <si>
    <t>Funkcijska klasifikacija 04: Obrazovanje</t>
  </si>
  <si>
    <t>Funkcijska klasifikacija 05: Zdravstvo</t>
  </si>
  <si>
    <t>Funkcijska klasifikacija 06: Rekreacija, kultura i religija</t>
  </si>
  <si>
    <t>Funkcijska klasifikacija 07: Rekreacija, kultura i sport</t>
  </si>
  <si>
    <t>Funkcijska klasifikacija 08: Socijalna zaštita</t>
  </si>
  <si>
    <t>K002030409</t>
  </si>
  <si>
    <t>K002030410</t>
  </si>
  <si>
    <t>K002030511</t>
  </si>
  <si>
    <t>K002051014</t>
  </si>
  <si>
    <t>K002051015</t>
  </si>
  <si>
    <t>K002061116</t>
  </si>
  <si>
    <t>K002051116</t>
  </si>
  <si>
    <t>34</t>
  </si>
  <si>
    <t>343</t>
  </si>
  <si>
    <t>PLAN RAZVOJNIH PROGRAMA ZA 2017. GODINU</t>
  </si>
  <si>
    <t>U planu razvojnih programa za 2017.godinu iskazani su ciljevi i prioriteti razvoja Općine Biskupija povezani s programskom i organizacijskom klasifikacijom proračuna Općine Biskupija za 2017.godinu</t>
  </si>
  <si>
    <t>Naziv</t>
  </si>
  <si>
    <t>Šifra programa</t>
  </si>
  <si>
    <t>Naziv programa/aktivnosti</t>
  </si>
  <si>
    <t>Pokazatelj</t>
  </si>
  <si>
    <t>cilja</t>
  </si>
  <si>
    <t>mjere</t>
  </si>
  <si>
    <t>Razdjel</t>
  </si>
  <si>
    <t>Glava</t>
  </si>
  <si>
    <t>Program/Aktivnost</t>
  </si>
  <si>
    <t>rezultata</t>
  </si>
  <si>
    <t>Unapređenje rada općine</t>
  </si>
  <si>
    <t>Nabava uredske opreme i izrada dokumenata upr.imovinom</t>
  </si>
  <si>
    <t>002</t>
  </si>
  <si>
    <t>00201</t>
  </si>
  <si>
    <t>P0020101/K002010101</t>
  </si>
  <si>
    <t>Nabava uredske opreme</t>
  </si>
  <si>
    <t>Broj računala</t>
  </si>
  <si>
    <t>P0020101/K002010103</t>
  </si>
  <si>
    <t>Izrada registra i Strategije upravljanja imovinom</t>
  </si>
  <si>
    <t>Izrađena strategija i registar</t>
  </si>
  <si>
    <t>P0020101/K002010104</t>
  </si>
  <si>
    <t>Izrada Plana upravljanja imovinom i Izvješća</t>
  </si>
  <si>
    <t>Izrađeni Plan i Izvješća</t>
  </si>
  <si>
    <t>P0020101/T002010101</t>
  </si>
  <si>
    <t>Nabava računalnih programa</t>
  </si>
  <si>
    <t>Broj računalnih programa</t>
  </si>
  <si>
    <t>Razvoj konkurentnog i održivog gospodarstva</t>
  </si>
  <si>
    <t>Jačanje komunalne infrastrukture</t>
  </si>
  <si>
    <t>00203</t>
  </si>
  <si>
    <t>Izgradnja i rekonstrukcija cesta</t>
  </si>
  <si>
    <t>Kilometri asfaltiranih cesta</t>
  </si>
  <si>
    <t>P0020304/K002030407</t>
  </si>
  <si>
    <t>Izgradnja vodovoda Vrbnik</t>
  </si>
  <si>
    <t>Kilometri cjevovoda</t>
  </si>
  <si>
    <t>P0020304/K002030408</t>
  </si>
  <si>
    <t>Rekonstrukcija vodovoda u naselju Markovac</t>
  </si>
  <si>
    <t>P0020304/T002030402</t>
  </si>
  <si>
    <t xml:space="preserve">Oprema </t>
  </si>
  <si>
    <t>Izrada strateškog razvojnog programa</t>
  </si>
  <si>
    <t>Uređenost prostora</t>
  </si>
  <si>
    <t>Razvojno planiranje</t>
  </si>
  <si>
    <t>P0020101/K002010105</t>
  </si>
  <si>
    <t>Izrada UPU turističke zone</t>
  </si>
  <si>
    <t>Razvoj društvenih djelatnosti</t>
  </si>
  <si>
    <t>Razvoj vatrogastva</t>
  </si>
  <si>
    <t>00202</t>
  </si>
  <si>
    <t>P0020202/A002020201</t>
  </si>
  <si>
    <t>Organiziranje i provođenje zaštite i spašavanja</t>
  </si>
  <si>
    <t>Zadovoljavajuća opremljenost</t>
  </si>
  <si>
    <t>Poticanje i razvoj kulturnih, sportskih i drugih udruga</t>
  </si>
  <si>
    <t>001</t>
  </si>
  <si>
    <t>00101</t>
  </si>
  <si>
    <t>P0010104/A001010401</t>
  </si>
  <si>
    <t>Razvoj udruga civilnog društva</t>
  </si>
  <si>
    <t>Broj udruga</t>
  </si>
  <si>
    <t>00205</t>
  </si>
  <si>
    <t>P0020510/A002051001</t>
  </si>
  <si>
    <t>Promicanje kulture</t>
  </si>
  <si>
    <t>Broj manifestacija</t>
  </si>
  <si>
    <t>P0020510/A002051003</t>
  </si>
  <si>
    <t>Pomoći vjerskim ustanovama</t>
  </si>
  <si>
    <t>Broj vjerskih ust.</t>
  </si>
  <si>
    <t>00206</t>
  </si>
  <si>
    <t>P0020611/A002061101</t>
  </si>
  <si>
    <t>Osnovna djelatnost sportskih udruga</t>
  </si>
  <si>
    <t>Izgradnja društvenih objekata</t>
  </si>
  <si>
    <t>P0020510/K002051002</t>
  </si>
  <si>
    <t>Izrada idejnog projektnog rješenja sanacije spomenika kulture</t>
  </si>
  <si>
    <t>Broj saniranih spomenika</t>
  </si>
  <si>
    <t>Konstruktivna sanacija Doma omladine Vrbnik</t>
  </si>
  <si>
    <t>Broj korisnika</t>
  </si>
  <si>
    <t>Rekonstrukcija Doma omladine Biskupija</t>
  </si>
  <si>
    <t>P0020510/K002051013</t>
  </si>
  <si>
    <t>Nabava opreme Dom kulture Orlić</t>
  </si>
  <si>
    <t>Količina opreme</t>
  </si>
  <si>
    <t>Sanacija sportskog centra Zvjerinac</t>
  </si>
  <si>
    <t>Unapređenje kvalitete života</t>
  </si>
  <si>
    <t>Poboljšanje kvaletete života</t>
  </si>
  <si>
    <t>00204</t>
  </si>
  <si>
    <t>P0020406/A002040601</t>
  </si>
  <si>
    <t>Sufinciranje prijevoza učenika</t>
  </si>
  <si>
    <t>Broj učenika</t>
  </si>
  <si>
    <t>P0020407/A002040701</t>
  </si>
  <si>
    <t>Sufinanciranje nabave udžbenika za osnovne škole</t>
  </si>
  <si>
    <t>P0020407/A002040702</t>
  </si>
  <si>
    <t>Sufinanciranje nabave udžbenika za srednje škole</t>
  </si>
  <si>
    <t>P0020407/A002040703</t>
  </si>
  <si>
    <t>Stipendije i školarine</t>
  </si>
  <si>
    <t>P0020408/T002040803</t>
  </si>
  <si>
    <t>Opremanje dječje igraonice "Čarobni svijet"</t>
  </si>
  <si>
    <t>00207</t>
  </si>
  <si>
    <t>P0020712/A002071201</t>
  </si>
  <si>
    <t>Socijalna skrb</t>
  </si>
  <si>
    <t>P0020712/A002071203</t>
  </si>
  <si>
    <t>Pomoć u naravi</t>
  </si>
  <si>
    <t>P0020712/A002071202</t>
  </si>
  <si>
    <t>01. siječnja 2017. godine.</t>
  </si>
  <si>
    <t>Klasa:</t>
  </si>
  <si>
    <t>OPĆINSKO VIJEĆE OPĆINE BISKUPIJA</t>
  </si>
  <si>
    <t>Predsjednik:</t>
  </si>
  <si>
    <t>Damjan Berić, v.r.</t>
  </si>
  <si>
    <t>Članak 3.</t>
  </si>
  <si>
    <t xml:space="preserve">                            Članak 4.</t>
  </si>
  <si>
    <t>Izvršenje proračuna        I-XII/2016.</t>
  </si>
  <si>
    <t xml:space="preserve">Plan </t>
  </si>
  <si>
    <t>Izvršenje proračuna        I-XII/2017.</t>
  </si>
  <si>
    <t>Pomoć u novcu - ogrjev</t>
  </si>
  <si>
    <t>Organizac.klasifik.</t>
  </si>
  <si>
    <t>Nabava opreme za Komun.društvo Biskupija d.o.o.</t>
  </si>
  <si>
    <t>P0020304/K002030409</t>
  </si>
  <si>
    <t>P0020101/K002010106</t>
  </si>
  <si>
    <t>P0020510/K002051014</t>
  </si>
  <si>
    <t>P0020510/K002051015</t>
  </si>
  <si>
    <t>P0020611/K002061116</t>
  </si>
  <si>
    <t>400-06/18-01/</t>
  </si>
  <si>
    <t>Urbroj:2182/17-01-18-01</t>
  </si>
  <si>
    <t>Orlić, _________ 2018. godine</t>
  </si>
  <si>
    <t>6. Obrazloženje ostvarenja prihoda i primitaka rashoda i izdataka</t>
  </si>
  <si>
    <t>Izvještaj o izvršenju proračuna Općine Biskupija za 2017. godinu stupanju na snagu osmog dana od dana objave u Službenom vijesniku Šibensko -kninske županije.</t>
  </si>
  <si>
    <t>Ad. 1. Opći dio proračuna</t>
  </si>
  <si>
    <t xml:space="preserve">                                                                                                                                        Opći dio proračuna sadrži račun prihoda i rashoda i račun financiranja</t>
  </si>
  <si>
    <t xml:space="preserve">                                            Članak 2.</t>
  </si>
  <si>
    <t>Ad.3. Izvještaj o zaduživanju</t>
  </si>
  <si>
    <t>Ad.4. Izvještaj o korištenju proračunske zalihe</t>
  </si>
  <si>
    <t>Ad.5. Izvještaj o danim jamstvima</t>
  </si>
  <si>
    <t>U proračunu općine Biskupija nisu predviđena davanja jamstava, te se nisu niti davala.</t>
  </si>
  <si>
    <t>Ad.6. Obrazloženje ostvarenja prihoda i primitaka, rashoda i izdataka</t>
  </si>
  <si>
    <t>PRIHODI I PRIMICI</t>
  </si>
  <si>
    <t>RASHODI I IZDACI</t>
  </si>
  <si>
    <t>31 - Rashodi za zaposlene ostvareni su u 100% - om iznosu</t>
  </si>
  <si>
    <t>37 - Naknade kućanstvima i građanima ostvareni su u 100% - om iznosu</t>
  </si>
  <si>
    <t>38 - Donacije i ostali rashodi ostvareni su u 1% više od planiranoga</t>
  </si>
  <si>
    <t>Ovaj Izvještaj o izvršenju Proračuna Općine Biskupija stupa na snagu osmog dana od dana objave u Službenom vjesniku Šibensko-kninske županije.</t>
  </si>
  <si>
    <t>Općina Biskupija se u 2017. godini nije zaduživala.</t>
  </si>
  <si>
    <t>Općina Biskupija u 2017. godini nije koristila sredstva proračunske zalihe</t>
  </si>
  <si>
    <t>Ostvareno je 1%  više od planiranih prihoda i primitaka za 2017. godinu</t>
  </si>
  <si>
    <t>61 - Prihodi od poreza ostvareni su 8% više od planiranih</t>
  </si>
  <si>
    <t>63 - Pomoći iz inozemstva i od subjekata unutar općeg proračuna ostvareni su  1% više od planiranih sredstava</t>
  </si>
  <si>
    <t>64 - Prihodi od imovine ostavareni su u skladu s planom</t>
  </si>
  <si>
    <t>65 - Prihodi od upravnih i administrativnih pristojbi, pristojbi po posebnim propisima i naknada ostvareni su 2% manje od planiranih sredstava</t>
  </si>
  <si>
    <t>66- Prihodi od prodaje proizvoda i robe, te pruženih usluga su ostvareni u skladu s planom</t>
  </si>
  <si>
    <t>68 - Kazne, upravne mjere i ostali prihodi ostvareni su u skladu s planom</t>
  </si>
  <si>
    <t>72- Prihodi od prodaje proizvedene dugotrajne imovine su ostvereni u skladu s planom</t>
  </si>
  <si>
    <t>81 -Primljene otplate (povrati) glavnice danih zajmova izvršeni su u 29 % - om iznosu u odnosu na plan</t>
  </si>
  <si>
    <t>Ostvareno je u 100%-om iznosu svih rashoda i izdataka planiranih  za 2017. godinu</t>
  </si>
  <si>
    <t xml:space="preserve">32 - Materijalni rashodi ostvareni su u 100%-om iznosu  </t>
  </si>
  <si>
    <t>34 - Financijski rashodi ostvareni su 13% više od planiranog</t>
  </si>
  <si>
    <t>41 - Rashodi za nabavu neproizvedene dugotrajne imovine ostvareni su u 1% manje u odnosu na plan</t>
  </si>
  <si>
    <t>42 - Rashodi za nabavu proizvedene dugotrajne imovine ostvareni su u 56% manje od planiranoga</t>
  </si>
  <si>
    <t>Kapitalni projekt 04: Izrada Registra imovine i Strategije upravljanja imov.</t>
  </si>
  <si>
    <t xml:space="preserve">Kapitalni projekt 03: Izrada Strateškog razvojnog programa  </t>
  </si>
  <si>
    <t>Kapitalni projekt 02: Izrada Procjene ugroženosti i plana zašt. od pož.</t>
  </si>
  <si>
    <t>Tekući projekt 02: Nabava opreme za Komunalno društvo Biskupija</t>
  </si>
  <si>
    <t>Kapitalni projekt 10: Izrada snimke izved. stanja vodovoda Ramljane</t>
  </si>
  <si>
    <t>Aktivnost :Sufinanciranje troškova nabave udžbenika za osnovne šk.</t>
  </si>
  <si>
    <t>Kapitalni projekt 12: Izrada id. projek. rješenja sanacije spom. kult.</t>
  </si>
  <si>
    <t xml:space="preserve">Kapitalni projekt 13: Konstruktivna sanacija Doma omladine Vrbnik </t>
  </si>
  <si>
    <t>Aktivnost:Humanitarna djelatnost Crvenog križa i ostalih org.</t>
  </si>
  <si>
    <t>Članak 1.</t>
  </si>
  <si>
    <t>Prihodi od upravnih i administrativnih pristojbi, pristojbi po posebnim propisima i naknada</t>
  </si>
  <si>
    <t>Primici (povrati) glavnice zajmova kreditnim i ostalim financijskim institucijama izvan javnog sektora</t>
  </si>
  <si>
    <t>Izdaci za dane zajmove bankama i ostalim financijskim institucijama izvan javnog sektora</t>
  </si>
  <si>
    <t>Naknade građanima i kućanstvima na temelju                                                               osiguranja i druge naknade</t>
  </si>
  <si>
    <t>Temeljem odredbi članka 110. stavka 2. Zakona o proračunu ("Narodne novine" br. 87/08, 36/09, 46/09, 136/12 i 15/15)Općinsko vijeće Općine</t>
  </si>
  <si>
    <t>Biskupija dana 19.srpnja 2018. godine, donosi</t>
  </si>
  <si>
    <t>URBROJ:2182/17-01-18-01</t>
  </si>
  <si>
    <t>Orlić, 19.srpnja 2018.</t>
  </si>
  <si>
    <t>KLASA:400-06/18-01/4</t>
  </si>
  <si>
    <t>Općinso vijeće</t>
  </si>
  <si>
    <t>Općine Biskupija</t>
  </si>
  <si>
    <t>Predsjednik</t>
  </si>
</sst>
</file>

<file path=xl/styles.xml><?xml version="1.0" encoding="utf-8"?>
<styleSheet xmlns="http://schemas.openxmlformats.org/spreadsheetml/2006/main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3E6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D0D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D984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659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4" fillId="2" borderId="0" xfId="0" applyNumberFormat="1" applyFont="1" applyFill="1"/>
    <xf numFmtId="49" fontId="0" fillId="2" borderId="0" xfId="0" applyNumberFormat="1" applyFill="1"/>
    <xf numFmtId="49" fontId="4" fillId="2" borderId="0" xfId="0" applyNumberFormat="1" applyFont="1" applyFill="1" applyBorder="1"/>
    <xf numFmtId="49" fontId="4" fillId="0" borderId="0" xfId="0" applyNumberFormat="1" applyFont="1" applyBorder="1"/>
    <xf numFmtId="0" fontId="0" fillId="0" borderId="0" xfId="0" applyFont="1"/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7" fillId="2" borderId="0" xfId="0" applyNumberFormat="1" applyFont="1" applyFill="1"/>
    <xf numFmtId="164" fontId="4" fillId="0" borderId="0" xfId="1" applyNumberFormat="1" applyFont="1" applyBorder="1"/>
    <xf numFmtId="164" fontId="4" fillId="0" borderId="0" xfId="1" applyNumberFormat="1" applyFont="1" applyBorder="1" applyAlignment="1"/>
    <xf numFmtId="49" fontId="0" fillId="0" borderId="0" xfId="0" applyNumberFormat="1" applyBorder="1"/>
    <xf numFmtId="49" fontId="5" fillId="2" borderId="0" xfId="0" applyNumberFormat="1" applyFont="1" applyFill="1" applyBorder="1"/>
    <xf numFmtId="49" fontId="0" fillId="2" borderId="0" xfId="0" applyNumberFormat="1" applyFill="1" applyBorder="1"/>
    <xf numFmtId="0" fontId="0" fillId="0" borderId="0" xfId="0" applyBorder="1"/>
    <xf numFmtId="49" fontId="17" fillId="0" borderId="0" xfId="0" applyNumberFormat="1" applyFont="1" applyBorder="1"/>
    <xf numFmtId="49" fontId="17" fillId="0" borderId="12" xfId="0" applyNumberFormat="1" applyFont="1" applyBorder="1"/>
    <xf numFmtId="49" fontId="17" fillId="0" borderId="9" xfId="0" applyNumberFormat="1" applyFont="1" applyBorder="1"/>
    <xf numFmtId="49" fontId="17" fillId="0" borderId="11" xfId="0" applyNumberFormat="1" applyFont="1" applyBorder="1"/>
    <xf numFmtId="164" fontId="17" fillId="0" borderId="12" xfId="0" applyNumberFormat="1" applyFont="1" applyBorder="1"/>
    <xf numFmtId="49" fontId="3" fillId="0" borderId="0" xfId="0" applyNumberFormat="1" applyFont="1" applyBorder="1"/>
    <xf numFmtId="164" fontId="17" fillId="0" borderId="12" xfId="1" applyNumberFormat="1" applyFont="1" applyBorder="1"/>
    <xf numFmtId="49" fontId="17" fillId="2" borderId="12" xfId="0" applyNumberFormat="1" applyFont="1" applyFill="1" applyBorder="1"/>
    <xf numFmtId="164" fontId="17" fillId="0" borderId="12" xfId="0" applyNumberFormat="1" applyFont="1" applyBorder="1" applyAlignment="1">
      <alignment horizontal="right"/>
    </xf>
    <xf numFmtId="49" fontId="16" fillId="5" borderId="17" xfId="0" applyNumberFormat="1" applyFont="1" applyFill="1" applyBorder="1"/>
    <xf numFmtId="164" fontId="17" fillId="0" borderId="20" xfId="1" applyNumberFormat="1" applyFont="1" applyBorder="1" applyAlignment="1"/>
    <xf numFmtId="49" fontId="4" fillId="6" borderId="21" xfId="0" applyNumberFormat="1" applyFont="1" applyFill="1" applyBorder="1"/>
    <xf numFmtId="49" fontId="4" fillId="6" borderId="22" xfId="0" applyNumberFormat="1" applyFont="1" applyFill="1" applyBorder="1"/>
    <xf numFmtId="49" fontId="18" fillId="6" borderId="22" xfId="0" applyNumberFormat="1" applyFont="1" applyFill="1" applyBorder="1"/>
    <xf numFmtId="164" fontId="17" fillId="6" borderId="23" xfId="1" applyNumberFormat="1" applyFont="1" applyFill="1" applyBorder="1"/>
    <xf numFmtId="164" fontId="17" fillId="6" borderId="23" xfId="1" applyNumberFormat="1" applyFont="1" applyFill="1" applyBorder="1" applyAlignment="1">
      <alignment horizontal="right"/>
    </xf>
    <xf numFmtId="164" fontId="17" fillId="6" borderId="24" xfId="1" applyNumberFormat="1" applyFont="1" applyFill="1" applyBorder="1" applyAlignment="1"/>
    <xf numFmtId="49" fontId="10" fillId="5" borderId="26" xfId="0" applyNumberFormat="1" applyFont="1" applyFill="1" applyBorder="1"/>
    <xf numFmtId="49" fontId="10" fillId="5" borderId="27" xfId="0" applyNumberFormat="1" applyFont="1" applyFill="1" applyBorder="1"/>
    <xf numFmtId="49" fontId="14" fillId="5" borderId="27" xfId="0" applyNumberFormat="1" applyFont="1" applyFill="1" applyBorder="1"/>
    <xf numFmtId="49" fontId="13" fillId="5" borderId="27" xfId="0" applyNumberFormat="1" applyFont="1" applyFill="1" applyBorder="1"/>
    <xf numFmtId="164" fontId="14" fillId="5" borderId="28" xfId="1" applyNumberFormat="1" applyFont="1" applyFill="1" applyBorder="1" applyAlignment="1"/>
    <xf numFmtId="49" fontId="5" fillId="2" borderId="21" xfId="0" applyNumberFormat="1" applyFont="1" applyFill="1" applyBorder="1"/>
    <xf numFmtId="49" fontId="5" fillId="2" borderId="22" xfId="0" applyNumberFormat="1" applyFont="1" applyFill="1" applyBorder="1"/>
    <xf numFmtId="49" fontId="5" fillId="2" borderId="25" xfId="0" applyNumberFormat="1" applyFont="1" applyFill="1" applyBorder="1"/>
    <xf numFmtId="0" fontId="3" fillId="0" borderId="24" xfId="0" applyFont="1" applyBorder="1"/>
    <xf numFmtId="49" fontId="14" fillId="6" borderId="22" xfId="0" applyNumberFormat="1" applyFont="1" applyFill="1" applyBorder="1"/>
    <xf numFmtId="164" fontId="17" fillId="0" borderId="0" xfId="1" applyNumberFormat="1" applyFont="1" applyBorder="1" applyAlignment="1"/>
    <xf numFmtId="1" fontId="0" fillId="0" borderId="0" xfId="0" applyNumberFormat="1"/>
    <xf numFmtId="41" fontId="3" fillId="0" borderId="34" xfId="2" applyFont="1" applyBorder="1"/>
    <xf numFmtId="41" fontId="17" fillId="2" borderId="23" xfId="2" applyFont="1" applyFill="1" applyBorder="1"/>
    <xf numFmtId="49" fontId="15" fillId="0" borderId="0" xfId="0" applyNumberFormat="1" applyFont="1" applyAlignment="1">
      <alignment horizontal="center"/>
    </xf>
    <xf numFmtId="49" fontId="3" fillId="2" borderId="42" xfId="0" applyNumberFormat="1" applyFont="1" applyFill="1" applyBorder="1"/>
    <xf numFmtId="49" fontId="4" fillId="5" borderId="16" xfId="0" applyNumberFormat="1" applyFont="1" applyFill="1" applyBorder="1"/>
    <xf numFmtId="49" fontId="4" fillId="5" borderId="17" xfId="0" applyNumberFormat="1" applyFont="1" applyFill="1" applyBorder="1"/>
    <xf numFmtId="49" fontId="0" fillId="5" borderId="17" xfId="0" applyNumberFormat="1" applyFill="1" applyBorder="1"/>
    <xf numFmtId="0" fontId="0" fillId="5" borderId="18" xfId="0" applyFill="1" applyBorder="1"/>
    <xf numFmtId="49" fontId="14" fillId="8" borderId="26" xfId="0" applyNumberFormat="1" applyFont="1" applyFill="1" applyBorder="1"/>
    <xf numFmtId="49" fontId="13" fillId="8" borderId="27" xfId="0" applyNumberFormat="1" applyFont="1" applyFill="1" applyBorder="1"/>
    <xf numFmtId="49" fontId="13" fillId="8" borderId="29" xfId="0" applyNumberFormat="1" applyFont="1" applyFill="1" applyBorder="1"/>
    <xf numFmtId="49" fontId="14" fillId="8" borderId="29" xfId="0" applyNumberFormat="1" applyFont="1" applyFill="1" applyBorder="1" applyAlignment="1">
      <alignment horizontal="center"/>
    </xf>
    <xf numFmtId="49" fontId="13" fillId="8" borderId="30" xfId="0" applyNumberFormat="1" applyFont="1" applyFill="1" applyBorder="1"/>
    <xf numFmtId="49" fontId="14" fillId="8" borderId="31" xfId="0" applyNumberFormat="1" applyFont="1" applyFill="1" applyBorder="1" applyAlignment="1">
      <alignment horizontal="center"/>
    </xf>
    <xf numFmtId="49" fontId="14" fillId="8" borderId="30" xfId="0" applyNumberFormat="1" applyFont="1" applyFill="1" applyBorder="1" applyAlignment="1">
      <alignment horizontal="center"/>
    </xf>
    <xf numFmtId="49" fontId="14" fillId="8" borderId="32" xfId="0" applyNumberFormat="1" applyFont="1" applyFill="1" applyBorder="1" applyAlignment="1">
      <alignment horizontal="center"/>
    </xf>
    <xf numFmtId="49" fontId="13" fillId="8" borderId="19" xfId="0" applyNumberFormat="1" applyFont="1" applyFill="1" applyBorder="1"/>
    <xf numFmtId="49" fontId="13" fillId="8" borderId="0" xfId="0" applyNumberFormat="1" applyFont="1" applyFill="1" applyBorder="1"/>
    <xf numFmtId="49" fontId="13" fillId="8" borderId="5" xfId="0" applyNumberFormat="1" applyFont="1" applyFill="1" applyBorder="1"/>
    <xf numFmtId="49" fontId="12" fillId="8" borderId="5" xfId="0" applyNumberFormat="1" applyFont="1" applyFill="1" applyBorder="1"/>
    <xf numFmtId="49" fontId="13" fillId="8" borderId="4" xfId="0" applyNumberFormat="1" applyFont="1" applyFill="1" applyBorder="1"/>
    <xf numFmtId="49" fontId="14" fillId="8" borderId="10" xfId="0" applyNumberFormat="1" applyFont="1" applyFill="1" applyBorder="1" applyAlignment="1">
      <alignment horizontal="center"/>
    </xf>
    <xf numFmtId="49" fontId="14" fillId="8" borderId="4" xfId="0" applyNumberFormat="1" applyFont="1" applyFill="1" applyBorder="1" applyAlignment="1">
      <alignment horizontal="center"/>
    </xf>
    <xf numFmtId="49" fontId="14" fillId="8" borderId="33" xfId="0" applyNumberFormat="1" applyFont="1" applyFill="1" applyBorder="1" applyAlignment="1">
      <alignment horizontal="center"/>
    </xf>
    <xf numFmtId="49" fontId="12" fillId="8" borderId="19" xfId="0" applyNumberFormat="1" applyFont="1" applyFill="1" applyBorder="1"/>
    <xf numFmtId="49" fontId="12" fillId="8" borderId="0" xfId="0" applyNumberFormat="1" applyFont="1" applyFill="1" applyBorder="1"/>
    <xf numFmtId="49" fontId="13" fillId="8" borderId="10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0" fontId="13" fillId="8" borderId="33" xfId="0" applyFont="1" applyFill="1" applyBorder="1"/>
    <xf numFmtId="49" fontId="14" fillId="8" borderId="19" xfId="0" applyNumberFormat="1" applyFont="1" applyFill="1" applyBorder="1"/>
    <xf numFmtId="49" fontId="14" fillId="8" borderId="0" xfId="0" applyNumberFormat="1" applyFont="1" applyFill="1" applyBorder="1"/>
    <xf numFmtId="49" fontId="14" fillId="8" borderId="5" xfId="0" applyNumberFormat="1" applyFont="1" applyFill="1" applyBorder="1"/>
    <xf numFmtId="49" fontId="9" fillId="8" borderId="5" xfId="0" applyNumberFormat="1" applyFont="1" applyFill="1" applyBorder="1"/>
    <xf numFmtId="49" fontId="9" fillId="8" borderId="4" xfId="0" applyNumberFormat="1" applyFont="1" applyFill="1" applyBorder="1"/>
    <xf numFmtId="49" fontId="9" fillId="8" borderId="5" xfId="0" applyNumberFormat="1" applyFont="1" applyFill="1" applyBorder="1" applyAlignment="1">
      <alignment horizontal="center"/>
    </xf>
    <xf numFmtId="49" fontId="16" fillId="8" borderId="10" xfId="0" applyNumberFormat="1" applyFont="1" applyFill="1" applyBorder="1"/>
    <xf numFmtId="49" fontId="9" fillId="8" borderId="10" xfId="0" applyNumberFormat="1" applyFont="1" applyFill="1" applyBorder="1"/>
    <xf numFmtId="0" fontId="9" fillId="8" borderId="33" xfId="0" applyFont="1" applyFill="1" applyBorder="1"/>
    <xf numFmtId="49" fontId="12" fillId="8" borderId="10" xfId="0" applyNumberFormat="1" applyFont="1" applyFill="1" applyBorder="1"/>
    <xf numFmtId="49" fontId="13" fillId="8" borderId="10" xfId="0" applyNumberFormat="1" applyFont="1" applyFill="1" applyBorder="1"/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49" fontId="13" fillId="8" borderId="23" xfId="0" applyNumberFormat="1" applyFont="1" applyFill="1" applyBorder="1" applyAlignment="1">
      <alignment horizontal="center"/>
    </xf>
    <xf numFmtId="49" fontId="14" fillId="8" borderId="23" xfId="0" applyNumberFormat="1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49" fontId="14" fillId="8" borderId="27" xfId="0" applyNumberFormat="1" applyFont="1" applyFill="1" applyBorder="1"/>
    <xf numFmtId="49" fontId="17" fillId="0" borderId="12" xfId="0" applyNumberFormat="1" applyFont="1" applyBorder="1" applyAlignment="1">
      <alignment horizontal="right"/>
    </xf>
    <xf numFmtId="49" fontId="17" fillId="0" borderId="13" xfId="0" applyNumberFormat="1" applyFont="1" applyBorder="1"/>
    <xf numFmtId="49" fontId="17" fillId="0" borderId="14" xfId="0" applyNumberFormat="1" applyFont="1" applyBorder="1"/>
    <xf numFmtId="49" fontId="17" fillId="0" borderId="15" xfId="0" applyNumberFormat="1" applyFont="1" applyBorder="1"/>
    <xf numFmtId="49" fontId="17" fillId="0" borderId="5" xfId="0" applyNumberFormat="1" applyFont="1" applyBorder="1"/>
    <xf numFmtId="164" fontId="17" fillId="0" borderId="12" xfId="1" applyNumberFormat="1" applyFont="1" applyBorder="1" applyAlignment="1">
      <alignment horizontal="center"/>
    </xf>
    <xf numFmtId="41" fontId="17" fillId="0" borderId="12" xfId="2" applyFont="1" applyBorder="1"/>
    <xf numFmtId="41" fontId="17" fillId="0" borderId="12" xfId="2" applyFont="1" applyBorder="1" applyAlignment="1">
      <alignment horizontal="center"/>
    </xf>
    <xf numFmtId="49" fontId="17" fillId="0" borderId="12" xfId="0" applyNumberFormat="1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164" fontId="17" fillId="0" borderId="12" xfId="1" applyNumberFormat="1" applyFont="1" applyBorder="1" applyAlignment="1">
      <alignment vertical="center"/>
    </xf>
    <xf numFmtId="49" fontId="17" fillId="2" borderId="12" xfId="0" applyNumberFormat="1" applyFont="1" applyFill="1" applyBorder="1" applyAlignment="1">
      <alignment horizontal="left"/>
    </xf>
    <xf numFmtId="164" fontId="17" fillId="2" borderId="12" xfId="1" applyNumberFormat="1" applyFont="1" applyFill="1" applyBorder="1"/>
    <xf numFmtId="164" fontId="17" fillId="0" borderId="12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17" fillId="0" borderId="12" xfId="0" applyNumberFormat="1" applyFont="1" applyBorder="1" applyAlignment="1">
      <alignment horizontal="left" vertical="center"/>
    </xf>
    <xf numFmtId="41" fontId="17" fillId="0" borderId="12" xfId="2" applyFont="1" applyBorder="1" applyAlignment="1">
      <alignment vertical="center"/>
    </xf>
    <xf numFmtId="49" fontId="10" fillId="8" borderId="41" xfId="0" applyNumberFormat="1" applyFont="1" applyFill="1" applyBorder="1" applyAlignment="1">
      <alignment horizontal="center"/>
    </xf>
    <xf numFmtId="49" fontId="10" fillId="8" borderId="7" xfId="0" applyNumberFormat="1" applyFont="1" applyFill="1" applyBorder="1" applyAlignment="1">
      <alignment horizontal="center"/>
    </xf>
    <xf numFmtId="49" fontId="10" fillId="8" borderId="8" xfId="0" applyNumberFormat="1" applyFont="1" applyFill="1" applyBorder="1" applyAlignment="1">
      <alignment horizontal="center"/>
    </xf>
    <xf numFmtId="49" fontId="19" fillId="7" borderId="12" xfId="0" applyNumberFormat="1" applyFont="1" applyFill="1" applyBorder="1"/>
    <xf numFmtId="164" fontId="19" fillId="7" borderId="12" xfId="1" applyNumberFormat="1" applyFont="1" applyFill="1" applyBorder="1"/>
    <xf numFmtId="41" fontId="19" fillId="7" borderId="12" xfId="2" applyFont="1" applyFill="1" applyBorder="1"/>
    <xf numFmtId="41" fontId="19" fillId="7" borderId="12" xfId="2" applyFont="1" applyFill="1" applyBorder="1" applyAlignment="1">
      <alignment horizontal="center"/>
    </xf>
    <xf numFmtId="164" fontId="17" fillId="0" borderId="12" xfId="1" applyNumberFormat="1" applyFont="1" applyBorder="1" applyAlignment="1">
      <alignment horizontal="center" vertical="center"/>
    </xf>
    <xf numFmtId="49" fontId="17" fillId="0" borderId="44" xfId="0" applyNumberFormat="1" applyFont="1" applyBorder="1"/>
    <xf numFmtId="41" fontId="3" fillId="0" borderId="12" xfId="2" applyFont="1" applyBorder="1"/>
    <xf numFmtId="49" fontId="9" fillId="8" borderId="9" xfId="0" applyNumberFormat="1" applyFont="1" applyFill="1" applyBorder="1" applyAlignment="1">
      <alignment horizontal="center"/>
    </xf>
    <xf numFmtId="49" fontId="16" fillId="8" borderId="9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49" fontId="17" fillId="0" borderId="45" xfId="0" applyNumberFormat="1" applyFont="1" applyBorder="1"/>
    <xf numFmtId="49" fontId="17" fillId="0" borderId="46" xfId="0" applyNumberFormat="1" applyFont="1" applyBorder="1"/>
    <xf numFmtId="41" fontId="3" fillId="6" borderId="23" xfId="2" applyFont="1" applyFill="1" applyBorder="1"/>
    <xf numFmtId="49" fontId="17" fillId="0" borderId="3" xfId="0" applyNumberFormat="1" applyFont="1" applyBorder="1"/>
    <xf numFmtId="49" fontId="17" fillId="0" borderId="1" xfId="0" applyNumberFormat="1" applyFont="1" applyBorder="1"/>
    <xf numFmtId="49" fontId="17" fillId="0" borderId="8" xfId="0" applyNumberFormat="1" applyFont="1" applyBorder="1"/>
    <xf numFmtId="41" fontId="17" fillId="0" borderId="11" xfId="2" applyFont="1" applyBorder="1"/>
    <xf numFmtId="164" fontId="17" fillId="0" borderId="11" xfId="0" applyNumberFormat="1" applyFont="1" applyBorder="1" applyAlignment="1">
      <alignment horizontal="right"/>
    </xf>
    <xf numFmtId="164" fontId="17" fillId="0" borderId="11" xfId="0" applyNumberFormat="1" applyFont="1" applyBorder="1"/>
    <xf numFmtId="164" fontId="17" fillId="0" borderId="43" xfId="1" applyNumberFormat="1" applyFont="1" applyBorder="1" applyAlignment="1"/>
    <xf numFmtId="49" fontId="18" fillId="6" borderId="25" xfId="0" applyNumberFormat="1" applyFont="1" applyFill="1" applyBorder="1"/>
    <xf numFmtId="41" fontId="3" fillId="6" borderId="37" xfId="2" applyFont="1" applyFill="1" applyBorder="1"/>
    <xf numFmtId="164" fontId="17" fillId="0" borderId="11" xfId="1" applyNumberFormat="1" applyFont="1" applyBorder="1"/>
    <xf numFmtId="49" fontId="5" fillId="5" borderId="47" xfId="0" applyNumberFormat="1" applyFont="1" applyFill="1" applyBorder="1"/>
    <xf numFmtId="49" fontId="7" fillId="5" borderId="48" xfId="0" applyNumberFormat="1" applyFont="1" applyFill="1" applyBorder="1"/>
    <xf numFmtId="49" fontId="16" fillId="5" borderId="48" xfId="0" applyNumberFormat="1" applyFont="1" applyFill="1" applyBorder="1"/>
    <xf numFmtId="49" fontId="17" fillId="5" borderId="48" xfId="0" applyNumberFormat="1" applyFont="1" applyFill="1" applyBorder="1"/>
    <xf numFmtId="49" fontId="3" fillId="5" borderId="48" xfId="0" applyNumberFormat="1" applyFont="1" applyFill="1" applyBorder="1"/>
    <xf numFmtId="164" fontId="17" fillId="5" borderId="49" xfId="1" applyNumberFormat="1" applyFont="1" applyFill="1" applyBorder="1" applyAlignment="1"/>
    <xf numFmtId="41" fontId="3" fillId="0" borderId="12" xfId="2" applyFont="1" applyFill="1" applyBorder="1"/>
    <xf numFmtId="41" fontId="3" fillId="0" borderId="11" xfId="2" applyFont="1" applyFill="1" applyBorder="1"/>
    <xf numFmtId="41" fontId="3" fillId="5" borderId="48" xfId="2" applyFont="1" applyFill="1" applyBorder="1"/>
    <xf numFmtId="164" fontId="17" fillId="0" borderId="38" xfId="1" applyNumberFormat="1" applyFont="1" applyBorder="1" applyAlignment="1"/>
    <xf numFmtId="49" fontId="12" fillId="5" borderId="48" xfId="0" applyNumberFormat="1" applyFont="1" applyFill="1" applyBorder="1"/>
    <xf numFmtId="41" fontId="3" fillId="5" borderId="50" xfId="2" applyFont="1" applyFill="1" applyBorder="1"/>
    <xf numFmtId="49" fontId="8" fillId="5" borderId="48" xfId="0" applyNumberFormat="1" applyFont="1" applyFill="1" applyBorder="1"/>
    <xf numFmtId="164" fontId="5" fillId="5" borderId="49" xfId="1" applyNumberFormat="1" applyFont="1" applyFill="1" applyBorder="1" applyAlignment="1"/>
    <xf numFmtId="41" fontId="3" fillId="0" borderId="37" xfId="2" applyFont="1" applyFill="1" applyBorder="1"/>
    <xf numFmtId="49" fontId="4" fillId="0" borderId="37" xfId="0" applyNumberFormat="1" applyFont="1" applyBorder="1"/>
    <xf numFmtId="49" fontId="17" fillId="0" borderId="37" xfId="0" applyNumberFormat="1" applyFont="1" applyBorder="1"/>
    <xf numFmtId="49" fontId="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41" fontId="17" fillId="2" borderId="12" xfId="2" applyFont="1" applyFill="1" applyBorder="1"/>
    <xf numFmtId="164" fontId="17" fillId="0" borderId="12" xfId="1" applyNumberFormat="1" applyFont="1" applyBorder="1" applyAlignment="1">
      <alignment horizontal="left" vertical="center"/>
    </xf>
    <xf numFmtId="1" fontId="19" fillId="7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7" fillId="0" borderId="12" xfId="1" applyNumberFormat="1" applyFont="1" applyBorder="1" applyAlignment="1">
      <alignment horizontal="center"/>
    </xf>
    <xf numFmtId="43" fontId="17" fillId="0" borderId="12" xfId="1" applyFont="1" applyBorder="1" applyAlignment="1">
      <alignment horizontal="right"/>
    </xf>
    <xf numFmtId="43" fontId="17" fillId="0" borderId="12" xfId="1" applyFont="1" applyBorder="1" applyAlignment="1">
      <alignment horizontal="center"/>
    </xf>
    <xf numFmtId="43" fontId="17" fillId="0" borderId="12" xfId="1" applyFont="1" applyFill="1" applyBorder="1" applyAlignment="1">
      <alignment horizontal="center"/>
    </xf>
    <xf numFmtId="1" fontId="19" fillId="7" borderId="12" xfId="2" applyNumberFormat="1" applyFont="1" applyFill="1" applyBorder="1" applyAlignment="1">
      <alignment horizontal="center"/>
    </xf>
    <xf numFmtId="43" fontId="19" fillId="7" borderId="12" xfId="1" applyFont="1" applyFill="1" applyBorder="1" applyAlignment="1">
      <alignment horizontal="right"/>
    </xf>
    <xf numFmtId="41" fontId="11" fillId="7" borderId="12" xfId="2" applyFont="1" applyFill="1" applyBorder="1"/>
    <xf numFmtId="41" fontId="11" fillId="7" borderId="12" xfId="2" applyFont="1" applyFill="1" applyBorder="1" applyAlignment="1">
      <alignment horizontal="center"/>
    </xf>
    <xf numFmtId="41" fontId="3" fillId="0" borderId="12" xfId="2" applyFont="1" applyFill="1" applyBorder="1" applyAlignment="1">
      <alignment horizontal="center"/>
    </xf>
    <xf numFmtId="1" fontId="17" fillId="0" borderId="12" xfId="2" applyNumberFormat="1" applyFont="1" applyFill="1" applyBorder="1" applyAlignment="1">
      <alignment horizontal="center"/>
    </xf>
    <xf numFmtId="43" fontId="17" fillId="7" borderId="12" xfId="1" applyFont="1" applyFill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43" xfId="1" applyNumberFormat="1" applyFont="1" applyBorder="1" applyAlignment="1">
      <alignment horizontal="center"/>
    </xf>
    <xf numFmtId="1" fontId="17" fillId="0" borderId="20" xfId="1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6" borderId="24" xfId="1" applyNumberFormat="1" applyFont="1" applyFill="1" applyBorder="1" applyAlignment="1">
      <alignment horizontal="center"/>
    </xf>
    <xf numFmtId="43" fontId="17" fillId="0" borderId="6" xfId="1" applyFont="1" applyBorder="1" applyAlignment="1">
      <alignment horizontal="center"/>
    </xf>
    <xf numFmtId="43" fontId="17" fillId="6" borderId="42" xfId="1" applyFont="1" applyFill="1" applyBorder="1" applyAlignment="1">
      <alignment horizontal="center"/>
    </xf>
    <xf numFmtId="1" fontId="17" fillId="0" borderId="6" xfId="1" applyNumberFormat="1" applyFont="1" applyBorder="1" applyAlignment="1">
      <alignment horizontal="center"/>
    </xf>
    <xf numFmtId="43" fontId="17" fillId="0" borderId="13" xfId="1" applyFont="1" applyBorder="1" applyAlignment="1">
      <alignment horizontal="center"/>
    </xf>
    <xf numFmtId="0" fontId="17" fillId="6" borderId="22" xfId="1" applyNumberFormat="1" applyFont="1" applyFill="1" applyBorder="1" applyAlignment="1">
      <alignment horizontal="center"/>
    </xf>
    <xf numFmtId="41" fontId="3" fillId="2" borderId="23" xfId="2" applyFont="1" applyFill="1" applyBorder="1"/>
    <xf numFmtId="164" fontId="17" fillId="0" borderId="37" xfId="1" applyNumberFormat="1" applyFont="1" applyBorder="1" applyAlignment="1">
      <alignment horizontal="center"/>
    </xf>
    <xf numFmtId="1" fontId="17" fillId="0" borderId="36" xfId="1" applyNumberFormat="1" applyFont="1" applyBorder="1" applyAlignment="1">
      <alignment horizontal="center"/>
    </xf>
    <xf numFmtId="49" fontId="4" fillId="0" borderId="35" xfId="0" applyNumberFormat="1" applyFont="1" applyBorder="1"/>
    <xf numFmtId="49" fontId="4" fillId="0" borderId="52" xfId="0" applyNumberFormat="1" applyFont="1" applyBorder="1"/>
    <xf numFmtId="49" fontId="19" fillId="7" borderId="14" xfId="0" applyNumberFormat="1" applyFont="1" applyFill="1" applyBorder="1"/>
    <xf numFmtId="41" fontId="3" fillId="0" borderId="0" xfId="2" applyFont="1" applyFill="1" applyBorder="1"/>
    <xf numFmtId="49" fontId="14" fillId="5" borderId="7" xfId="0" applyNumberFormat="1" applyFont="1" applyFill="1" applyBorder="1" applyAlignment="1">
      <alignment horizontal="center"/>
    </xf>
    <xf numFmtId="49" fontId="14" fillId="5" borderId="7" xfId="0" applyNumberFormat="1" applyFont="1" applyFill="1" applyBorder="1"/>
    <xf numFmtId="49" fontId="13" fillId="5" borderId="7" xfId="0" applyNumberFormat="1" applyFont="1" applyFill="1" applyBorder="1"/>
    <xf numFmtId="49" fontId="14" fillId="5" borderId="41" xfId="0" applyNumberFormat="1" applyFont="1" applyFill="1" applyBorder="1" applyAlignment="1">
      <alignment horizontal="center"/>
    </xf>
    <xf numFmtId="0" fontId="13" fillId="5" borderId="53" xfId="0" applyFont="1" applyFill="1" applyBorder="1"/>
    <xf numFmtId="1" fontId="19" fillId="7" borderId="20" xfId="1" applyNumberFormat="1" applyFont="1" applyFill="1" applyBorder="1" applyAlignment="1">
      <alignment horizontal="center"/>
    </xf>
    <xf numFmtId="49" fontId="17" fillId="0" borderId="44" xfId="0" applyNumberFormat="1" applyFont="1" applyBorder="1" applyAlignment="1">
      <alignment vertical="center"/>
    </xf>
    <xf numFmtId="49" fontId="17" fillId="7" borderId="54" xfId="0" applyNumberFormat="1" applyFont="1" applyFill="1" applyBorder="1"/>
    <xf numFmtId="1" fontId="11" fillId="7" borderId="20" xfId="0" applyNumberFormat="1" applyFont="1" applyFill="1" applyBorder="1" applyAlignment="1">
      <alignment horizontal="center"/>
    </xf>
    <xf numFmtId="1" fontId="17" fillId="0" borderId="20" xfId="2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9" fontId="17" fillId="2" borderId="44" xfId="0" applyNumberFormat="1" applyFont="1" applyFill="1" applyBorder="1"/>
    <xf numFmtId="1" fontId="17" fillId="0" borderId="20" xfId="1" applyNumberFormat="1" applyFont="1" applyFill="1" applyBorder="1" applyAlignment="1">
      <alignment horizontal="center"/>
    </xf>
    <xf numFmtId="49" fontId="17" fillId="0" borderId="55" xfId="0" applyNumberFormat="1" applyFont="1" applyBorder="1"/>
    <xf numFmtId="49" fontId="17" fillId="0" borderId="23" xfId="0" applyNumberFormat="1" applyFont="1" applyBorder="1"/>
    <xf numFmtId="41" fontId="17" fillId="0" borderId="23" xfId="2" applyFont="1" applyBorder="1"/>
    <xf numFmtId="164" fontId="17" fillId="0" borderId="23" xfId="1" applyNumberFormat="1" applyFont="1" applyBorder="1"/>
    <xf numFmtId="164" fontId="17" fillId="0" borderId="23" xfId="0" applyNumberFormat="1" applyFont="1" applyBorder="1" applyAlignment="1">
      <alignment horizontal="center"/>
    </xf>
    <xf numFmtId="43" fontId="17" fillId="0" borderId="23" xfId="1" applyFont="1" applyFill="1" applyBorder="1" applyAlignment="1">
      <alignment horizontal="center"/>
    </xf>
    <xf numFmtId="1" fontId="17" fillId="0" borderId="24" xfId="1" applyNumberFormat="1" applyFont="1" applyFill="1" applyBorder="1" applyAlignment="1">
      <alignment horizontal="center"/>
    </xf>
    <xf numFmtId="49" fontId="14" fillId="5" borderId="16" xfId="0" applyNumberFormat="1" applyFont="1" applyFill="1" applyBorder="1"/>
    <xf numFmtId="49" fontId="14" fillId="5" borderId="17" xfId="0" applyNumberFormat="1" applyFont="1" applyFill="1" applyBorder="1"/>
    <xf numFmtId="49" fontId="13" fillId="5" borderId="17" xfId="0" applyNumberFormat="1" applyFont="1" applyFill="1" applyBorder="1"/>
    <xf numFmtId="0" fontId="13" fillId="5" borderId="18" xfId="0" applyFont="1" applyFill="1" applyBorder="1" applyAlignment="1">
      <alignment horizontal="center"/>
    </xf>
    <xf numFmtId="43" fontId="19" fillId="7" borderId="20" xfId="1" applyFont="1" applyFill="1" applyBorder="1" applyAlignment="1">
      <alignment horizontal="center"/>
    </xf>
    <xf numFmtId="43" fontId="17" fillId="0" borderId="20" xfId="1" applyFont="1" applyFill="1" applyBorder="1" applyAlignment="1">
      <alignment horizontal="center"/>
    </xf>
    <xf numFmtId="43" fontId="17" fillId="7" borderId="20" xfId="1" applyFont="1" applyFill="1" applyBorder="1" applyAlignment="1">
      <alignment horizontal="center"/>
    </xf>
    <xf numFmtId="49" fontId="17" fillId="0" borderId="55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left" vertical="center"/>
    </xf>
    <xf numFmtId="164" fontId="17" fillId="0" borderId="23" xfId="1" applyNumberFormat="1" applyFont="1" applyBorder="1" applyAlignment="1">
      <alignment vertical="center"/>
    </xf>
    <xf numFmtId="41" fontId="17" fillId="0" borderId="23" xfId="2" applyFont="1" applyBorder="1" applyAlignment="1">
      <alignment vertical="center"/>
    </xf>
    <xf numFmtId="49" fontId="14" fillId="5" borderId="56" xfId="0" applyNumberFormat="1" applyFont="1" applyFill="1" applyBorder="1"/>
    <xf numFmtId="164" fontId="14" fillId="5" borderId="56" xfId="1" applyNumberFormat="1" applyFont="1" applyFill="1" applyBorder="1"/>
    <xf numFmtId="49" fontId="13" fillId="5" borderId="56" xfId="0" applyNumberFormat="1" applyFont="1" applyFill="1" applyBorder="1"/>
    <xf numFmtId="0" fontId="13" fillId="5" borderId="57" xfId="0" applyFont="1" applyFill="1" applyBorder="1"/>
    <xf numFmtId="1" fontId="3" fillId="0" borderId="20" xfId="0" applyNumberFormat="1" applyFont="1" applyFill="1" applyBorder="1" applyAlignment="1">
      <alignment horizontal="center"/>
    </xf>
    <xf numFmtId="41" fontId="17" fillId="0" borderId="23" xfId="2" applyFont="1" applyBorder="1" applyAlignment="1">
      <alignment horizontal="center"/>
    </xf>
    <xf numFmtId="41" fontId="3" fillId="0" borderId="23" xfId="2" applyFont="1" applyBorder="1"/>
    <xf numFmtId="41" fontId="3" fillId="0" borderId="23" xfId="2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49" fontId="0" fillId="0" borderId="0" xfId="0" applyNumberFormat="1" applyFont="1"/>
    <xf numFmtId="49" fontId="14" fillId="8" borderId="7" xfId="0" applyNumberFormat="1" applyFont="1" applyFill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7" fillId="0" borderId="0" xfId="0" applyNumberFormat="1" applyFont="1"/>
    <xf numFmtId="0" fontId="6" fillId="0" borderId="0" xfId="0" applyFont="1"/>
    <xf numFmtId="49" fontId="16" fillId="0" borderId="0" xfId="0" applyNumberFormat="1" applyFont="1"/>
    <xf numFmtId="49" fontId="14" fillId="8" borderId="26" xfId="0" applyNumberFormat="1" applyFont="1" applyFill="1" applyBorder="1" applyAlignment="1">
      <alignment horizontal="left"/>
    </xf>
    <xf numFmtId="49" fontId="14" fillId="8" borderId="29" xfId="0" applyNumberFormat="1" applyFont="1" applyFill="1" applyBorder="1" applyAlignment="1">
      <alignment horizontal="left"/>
    </xf>
    <xf numFmtId="49" fontId="14" fillId="8" borderId="30" xfId="0" applyNumberFormat="1" applyFont="1" applyFill="1" applyBorder="1" applyAlignment="1">
      <alignment horizontal="left"/>
    </xf>
    <xf numFmtId="49" fontId="14" fillId="8" borderId="19" xfId="0" applyNumberFormat="1" applyFont="1" applyFill="1" applyBorder="1" applyAlignment="1">
      <alignment horizontal="left"/>
    </xf>
    <xf numFmtId="49" fontId="14" fillId="8" borderId="5" xfId="0" applyNumberFormat="1" applyFont="1" applyFill="1" applyBorder="1" applyAlignment="1">
      <alignment horizontal="left"/>
    </xf>
    <xf numFmtId="49" fontId="14" fillId="8" borderId="4" xfId="0" applyNumberFormat="1" applyFont="1" applyFill="1" applyBorder="1" applyAlignment="1">
      <alignment horizontal="left"/>
    </xf>
    <xf numFmtId="49" fontId="14" fillId="8" borderId="0" xfId="0" applyNumberFormat="1" applyFont="1" applyFill="1" applyBorder="1" applyAlignment="1">
      <alignment horizontal="left"/>
    </xf>
    <xf numFmtId="49" fontId="13" fillId="8" borderId="5" xfId="0" applyNumberFormat="1" applyFont="1" applyFill="1" applyBorder="1" applyAlignment="1">
      <alignment horizontal="center"/>
    </xf>
    <xf numFmtId="49" fontId="14" fillId="8" borderId="41" xfId="0" applyNumberFormat="1" applyFont="1" applyFill="1" applyBorder="1" applyAlignment="1">
      <alignment horizontal="left"/>
    </xf>
    <xf numFmtId="49" fontId="14" fillId="8" borderId="6" xfId="0" applyNumberFormat="1" applyFont="1" applyFill="1" applyBorder="1" applyAlignment="1">
      <alignment horizontal="left"/>
    </xf>
    <xf numFmtId="49" fontId="14" fillId="8" borderId="8" xfId="0" applyNumberFormat="1" applyFont="1" applyFill="1" applyBorder="1" applyAlignment="1">
      <alignment horizontal="left"/>
    </xf>
    <xf numFmtId="49" fontId="13" fillId="8" borderId="8" xfId="0" applyNumberFormat="1" applyFont="1" applyFill="1" applyBorder="1" applyAlignment="1">
      <alignment horizontal="center"/>
    </xf>
    <xf numFmtId="49" fontId="13" fillId="8" borderId="11" xfId="0" applyNumberFormat="1" applyFont="1" applyFill="1" applyBorder="1" applyAlignment="1">
      <alignment horizontal="center"/>
    </xf>
    <xf numFmtId="49" fontId="13" fillId="8" borderId="43" xfId="0" applyNumberFormat="1" applyFont="1" applyFill="1" applyBorder="1" applyAlignment="1">
      <alignment horizontal="center"/>
    </xf>
    <xf numFmtId="49" fontId="14" fillId="8" borderId="52" xfId="0" applyNumberFormat="1" applyFont="1" applyFill="1" applyBorder="1" applyAlignment="1">
      <alignment horizontal="center"/>
    </xf>
    <xf numFmtId="49" fontId="14" fillId="8" borderId="42" xfId="0" applyNumberFormat="1" applyFont="1" applyFill="1" applyBorder="1" applyAlignment="1">
      <alignment horizontal="left"/>
    </xf>
    <xf numFmtId="49" fontId="14" fillId="8" borderId="22" xfId="0" applyNumberFormat="1" applyFont="1" applyFill="1" applyBorder="1" applyAlignment="1">
      <alignment horizontal="left"/>
    </xf>
    <xf numFmtId="49" fontId="14" fillId="8" borderId="25" xfId="0" applyNumberFormat="1" applyFont="1" applyFill="1" applyBorder="1" applyAlignment="1">
      <alignment horizontal="left"/>
    </xf>
    <xf numFmtId="49" fontId="14" fillId="8" borderId="35" xfId="0" applyNumberFormat="1" applyFont="1" applyFill="1" applyBorder="1" applyAlignment="1">
      <alignment horizontal="center"/>
    </xf>
    <xf numFmtId="49" fontId="14" fillId="8" borderId="34" xfId="0" applyNumberFormat="1" applyFont="1" applyFill="1" applyBorder="1" applyAlignment="1">
      <alignment horizontal="center"/>
    </xf>
    <xf numFmtId="49" fontId="13" fillId="8" borderId="35" xfId="0" applyNumberFormat="1" applyFont="1" applyFill="1" applyBorder="1" applyAlignment="1">
      <alignment horizontal="center"/>
    </xf>
    <xf numFmtId="49" fontId="13" fillId="8" borderId="37" xfId="0" applyNumberFormat="1" applyFont="1" applyFill="1" applyBorder="1" applyAlignment="1">
      <alignment horizontal="center"/>
    </xf>
    <xf numFmtId="49" fontId="13" fillId="8" borderId="38" xfId="0" applyNumberFormat="1" applyFont="1" applyFill="1" applyBorder="1" applyAlignment="1">
      <alignment horizontal="center"/>
    </xf>
    <xf numFmtId="49" fontId="19" fillId="9" borderId="12" xfId="0" applyNumberFormat="1" applyFont="1" applyFill="1" applyBorder="1"/>
    <xf numFmtId="164" fontId="19" fillId="9" borderId="12" xfId="0" applyNumberFormat="1" applyFont="1" applyFill="1" applyBorder="1"/>
    <xf numFmtId="49" fontId="19" fillId="9" borderId="11" xfId="0" applyNumberFormat="1" applyFont="1" applyFill="1" applyBorder="1" applyAlignment="1">
      <alignment horizontal="center"/>
    </xf>
    <xf numFmtId="49" fontId="17" fillId="3" borderId="44" xfId="0" applyNumberFormat="1" applyFont="1" applyFill="1" applyBorder="1" applyAlignment="1">
      <alignment horizontal="left"/>
    </xf>
    <xf numFmtId="49" fontId="17" fillId="3" borderId="12" xfId="0" applyNumberFormat="1" applyFont="1" applyFill="1" applyBorder="1" applyAlignment="1">
      <alignment horizontal="center"/>
    </xf>
    <xf numFmtId="49" fontId="17" fillId="3" borderId="12" xfId="0" applyNumberFormat="1" applyFont="1" applyFill="1" applyBorder="1"/>
    <xf numFmtId="164" fontId="17" fillId="3" borderId="12" xfId="1" applyNumberFormat="1" applyFont="1" applyFill="1" applyBorder="1" applyAlignment="1">
      <alignment horizontal="center"/>
    </xf>
    <xf numFmtId="49" fontId="17" fillId="4" borderId="44" xfId="0" applyNumberFormat="1" applyFont="1" applyFill="1" applyBorder="1" applyAlignment="1">
      <alignment horizontal="left"/>
    </xf>
    <xf numFmtId="49" fontId="17" fillId="4" borderId="12" xfId="0" applyNumberFormat="1" applyFont="1" applyFill="1" applyBorder="1" applyAlignment="1">
      <alignment horizontal="center"/>
    </xf>
    <xf numFmtId="49" fontId="17" fillId="4" borderId="12" xfId="0" applyNumberFormat="1" applyFont="1" applyFill="1" applyBorder="1"/>
    <xf numFmtId="164" fontId="17" fillId="4" borderId="12" xfId="1" applyNumberFormat="1" applyFont="1" applyFill="1" applyBorder="1"/>
    <xf numFmtId="164" fontId="17" fillId="4" borderId="12" xfId="1" applyNumberFormat="1" applyFont="1" applyFill="1" applyBorder="1" applyAlignment="1">
      <alignment horizontal="center"/>
    </xf>
    <xf numFmtId="49" fontId="17" fillId="2" borderId="44" xfId="0" applyNumberFormat="1" applyFont="1" applyFill="1" applyBorder="1" applyAlignment="1">
      <alignment horizontal="left"/>
    </xf>
    <xf numFmtId="49" fontId="17" fillId="0" borderId="12" xfId="0" applyNumberFormat="1" applyFont="1" applyBorder="1" applyAlignment="1">
      <alignment horizontal="center"/>
    </xf>
    <xf numFmtId="49" fontId="17" fillId="0" borderId="44" xfId="0" applyNumberFormat="1" applyFont="1" applyBorder="1" applyAlignment="1">
      <alignment horizontal="left"/>
    </xf>
    <xf numFmtId="49" fontId="17" fillId="2" borderId="12" xfId="0" applyNumberFormat="1" applyFont="1" applyFill="1" applyBorder="1" applyAlignment="1">
      <alignment horizontal="center"/>
    </xf>
    <xf numFmtId="164" fontId="19" fillId="9" borderId="12" xfId="1" applyNumberFormat="1" applyFont="1" applyFill="1" applyBorder="1"/>
    <xf numFmtId="49" fontId="17" fillId="9" borderId="41" xfId="0" applyNumberFormat="1" applyFont="1" applyFill="1" applyBorder="1" applyAlignment="1">
      <alignment horizontal="left"/>
    </xf>
    <xf numFmtId="49" fontId="17" fillId="9" borderId="7" xfId="0" applyNumberFormat="1" applyFont="1" applyFill="1" applyBorder="1" applyAlignment="1">
      <alignment horizontal="center"/>
    </xf>
    <xf numFmtId="49" fontId="17" fillId="9" borderId="8" xfId="0" applyNumberFormat="1" applyFont="1" applyFill="1" applyBorder="1"/>
    <xf numFmtId="164" fontId="17" fillId="3" borderId="12" xfId="1" applyNumberFormat="1" applyFont="1" applyFill="1" applyBorder="1"/>
    <xf numFmtId="164" fontId="17" fillId="0" borderId="12" xfId="1" applyNumberFormat="1" applyFont="1" applyBorder="1" applyAlignment="1"/>
    <xf numFmtId="49" fontId="19" fillId="10" borderId="45" xfId="0" applyNumberFormat="1" applyFont="1" applyFill="1" applyBorder="1" applyAlignment="1">
      <alignment horizontal="left"/>
    </xf>
    <xf numFmtId="49" fontId="19" fillId="10" borderId="7" xfId="0" applyNumberFormat="1" applyFont="1" applyFill="1" applyBorder="1" applyAlignment="1">
      <alignment horizontal="center"/>
    </xf>
    <xf numFmtId="49" fontId="19" fillId="10" borderId="7" xfId="0" applyNumberFormat="1" applyFont="1" applyFill="1" applyBorder="1"/>
    <xf numFmtId="49" fontId="19" fillId="10" borderId="11" xfId="0" applyNumberFormat="1" applyFont="1" applyFill="1" applyBorder="1" applyAlignment="1">
      <alignment horizontal="center"/>
    </xf>
    <xf numFmtId="164" fontId="17" fillId="3" borderId="12" xfId="1" applyNumberFormat="1" applyFont="1" applyFill="1" applyBorder="1" applyAlignment="1">
      <alignment horizontal="left"/>
    </xf>
    <xf numFmtId="164" fontId="17" fillId="4" borderId="12" xfId="1" applyNumberFormat="1" applyFont="1" applyFill="1" applyBorder="1" applyAlignment="1">
      <alignment horizontal="left"/>
    </xf>
    <xf numFmtId="164" fontId="17" fillId="0" borderId="12" xfId="1" applyNumberFormat="1" applyFont="1" applyBorder="1" applyAlignment="1">
      <alignment horizontal="left"/>
    </xf>
    <xf numFmtId="49" fontId="19" fillId="9" borderId="15" xfId="0" applyNumberFormat="1" applyFont="1" applyFill="1" applyBorder="1"/>
    <xf numFmtId="49" fontId="19" fillId="9" borderId="7" xfId="0" applyNumberFormat="1" applyFont="1" applyFill="1" applyBorder="1" applyAlignment="1">
      <alignment horizontal="center"/>
    </xf>
    <xf numFmtId="49" fontId="19" fillId="9" borderId="8" xfId="0" applyNumberFormat="1" applyFont="1" applyFill="1" applyBorder="1"/>
    <xf numFmtId="49" fontId="19" fillId="9" borderId="6" xfId="0" applyNumberFormat="1" applyFont="1" applyFill="1" applyBorder="1"/>
    <xf numFmtId="49" fontId="19" fillId="9" borderId="7" xfId="0" applyNumberFormat="1" applyFont="1" applyFill="1" applyBorder="1"/>
    <xf numFmtId="49" fontId="17" fillId="11" borderId="12" xfId="0" applyNumberFormat="1" applyFont="1" applyFill="1" applyBorder="1"/>
    <xf numFmtId="164" fontId="17" fillId="11" borderId="12" xfId="1" applyNumberFormat="1" applyFont="1" applyFill="1" applyBorder="1" applyAlignment="1">
      <alignment horizontal="center"/>
    </xf>
    <xf numFmtId="49" fontId="17" fillId="11" borderId="44" xfId="0" applyNumberFormat="1" applyFont="1" applyFill="1" applyBorder="1" applyAlignment="1">
      <alignment horizontal="left"/>
    </xf>
    <xf numFmtId="49" fontId="17" fillId="11" borderId="12" xfId="0" applyNumberFormat="1" applyFont="1" applyFill="1" applyBorder="1" applyAlignment="1">
      <alignment horizontal="center"/>
    </xf>
    <xf numFmtId="49" fontId="19" fillId="9" borderId="12" xfId="0" applyNumberFormat="1" applyFont="1" applyFill="1" applyBorder="1" applyAlignment="1">
      <alignment horizontal="center"/>
    </xf>
    <xf numFmtId="164" fontId="19" fillId="9" borderId="10" xfId="1" applyNumberFormat="1" applyFont="1" applyFill="1" applyBorder="1"/>
    <xf numFmtId="164" fontId="17" fillId="2" borderId="12" xfId="1" applyNumberFormat="1" applyFont="1" applyFill="1" applyBorder="1" applyAlignment="1">
      <alignment horizontal="center"/>
    </xf>
    <xf numFmtId="49" fontId="19" fillId="9" borderId="41" xfId="0" applyNumberFormat="1" applyFont="1" applyFill="1" applyBorder="1" applyAlignment="1">
      <alignment horizontal="left"/>
    </xf>
    <xf numFmtId="49" fontId="19" fillId="9" borderId="11" xfId="0" applyNumberFormat="1" applyFont="1" applyFill="1" applyBorder="1"/>
    <xf numFmtId="49" fontId="17" fillId="0" borderId="55" xfId="0" applyNumberFormat="1" applyFont="1" applyBorder="1" applyAlignment="1">
      <alignment horizontal="left"/>
    </xf>
    <xf numFmtId="49" fontId="17" fillId="0" borderId="23" xfId="0" applyNumberFormat="1" applyFont="1" applyBorder="1" applyAlignment="1">
      <alignment horizontal="center"/>
    </xf>
    <xf numFmtId="164" fontId="17" fillId="0" borderId="23" xfId="1" applyNumberFormat="1" applyFont="1" applyBorder="1" applyAlignment="1">
      <alignment horizontal="center"/>
    </xf>
    <xf numFmtId="49" fontId="17" fillId="3" borderId="13" xfId="0" applyNumberFormat="1" applyFont="1" applyFill="1" applyBorder="1" applyAlignment="1">
      <alignment horizontal="center"/>
    </xf>
    <xf numFmtId="49" fontId="17" fillId="3" borderId="15" xfId="0" applyNumberFormat="1" applyFont="1" applyFill="1" applyBorder="1"/>
    <xf numFmtId="49" fontId="17" fillId="4" borderId="11" xfId="0" applyNumberFormat="1" applyFont="1" applyFill="1" applyBorder="1"/>
    <xf numFmtId="49" fontId="17" fillId="3" borderId="13" xfId="0" applyNumberFormat="1" applyFont="1" applyFill="1" applyBorder="1"/>
    <xf numFmtId="164" fontId="17" fillId="4" borderId="15" xfId="1" applyNumberFormat="1" applyFont="1" applyFill="1" applyBorder="1" applyAlignment="1">
      <alignment horizontal="left"/>
    </xf>
    <xf numFmtId="49" fontId="17" fillId="4" borderId="13" xfId="0" applyNumberFormat="1" applyFont="1" applyFill="1" applyBorder="1"/>
    <xf numFmtId="49" fontId="17" fillId="4" borderId="14" xfId="0" applyNumberFormat="1" applyFont="1" applyFill="1" applyBorder="1"/>
    <xf numFmtId="49" fontId="17" fillId="4" borderId="15" xfId="0" applyNumberFormat="1" applyFont="1" applyFill="1" applyBorder="1"/>
    <xf numFmtId="164" fontId="17" fillId="4" borderId="15" xfId="1" applyNumberFormat="1" applyFont="1" applyFill="1" applyBorder="1" applyAlignment="1">
      <alignment horizontal="center"/>
    </xf>
    <xf numFmtId="49" fontId="17" fillId="2" borderId="11" xfId="0" applyNumberFormat="1" applyFont="1" applyFill="1" applyBorder="1"/>
    <xf numFmtId="164" fontId="17" fillId="3" borderId="15" xfId="1" applyNumberFormat="1" applyFont="1" applyFill="1" applyBorder="1"/>
    <xf numFmtId="49" fontId="17" fillId="3" borderId="14" xfId="0" applyNumberFormat="1" applyFont="1" applyFill="1" applyBorder="1"/>
    <xf numFmtId="49" fontId="17" fillId="4" borderId="45" xfId="0" applyNumberFormat="1" applyFont="1" applyFill="1" applyBorder="1" applyAlignment="1">
      <alignment horizontal="left"/>
    </xf>
    <xf numFmtId="49" fontId="17" fillId="4" borderId="11" xfId="0" applyNumberFormat="1" applyFont="1" applyFill="1" applyBorder="1" applyAlignment="1">
      <alignment horizontal="center"/>
    </xf>
    <xf numFmtId="164" fontId="17" fillId="4" borderId="11" xfId="1" applyNumberFormat="1" applyFont="1" applyFill="1" applyBorder="1"/>
    <xf numFmtId="49" fontId="3" fillId="3" borderId="2" xfId="0" applyNumberFormat="1" applyFont="1" applyFill="1" applyBorder="1"/>
    <xf numFmtId="164" fontId="17" fillId="3" borderId="7" xfId="0" applyNumberFormat="1" applyFont="1" applyFill="1" applyBorder="1"/>
    <xf numFmtId="49" fontId="3" fillId="3" borderId="9" xfId="0" applyNumberFormat="1" applyFont="1" applyFill="1" applyBorder="1"/>
    <xf numFmtId="164" fontId="17" fillId="3" borderId="11" xfId="0" applyNumberFormat="1" applyFont="1" applyFill="1" applyBorder="1"/>
    <xf numFmtId="49" fontId="17" fillId="3" borderId="9" xfId="0" applyNumberFormat="1" applyFont="1" applyFill="1" applyBorder="1" applyAlignment="1">
      <alignment horizontal="center"/>
    </xf>
    <xf numFmtId="49" fontId="17" fillId="3" borderId="11" xfId="0" applyNumberFormat="1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  <xf numFmtId="49" fontId="17" fillId="3" borderId="3" xfId="0" applyNumberFormat="1" applyFont="1" applyFill="1" applyBorder="1"/>
    <xf numFmtId="49" fontId="17" fillId="3" borderId="6" xfId="0" applyNumberFormat="1" applyFont="1" applyFill="1" applyBorder="1" applyAlignment="1">
      <alignment horizontal="center"/>
    </xf>
    <xf numFmtId="49" fontId="17" fillId="3" borderId="7" xfId="0" applyNumberFormat="1" applyFont="1" applyFill="1" applyBorder="1" applyAlignment="1">
      <alignment horizontal="center"/>
    </xf>
    <xf numFmtId="49" fontId="17" fillId="3" borderId="8" xfId="0" applyNumberFormat="1" applyFont="1" applyFill="1" applyBorder="1"/>
    <xf numFmtId="49" fontId="17" fillId="3" borderId="6" xfId="0" applyNumberFormat="1" applyFont="1" applyFill="1" applyBorder="1"/>
    <xf numFmtId="49" fontId="17" fillId="3" borderId="7" xfId="0" applyNumberFormat="1" applyFont="1" applyFill="1" applyBorder="1"/>
    <xf numFmtId="49" fontId="17" fillId="12" borderId="44" xfId="0" applyNumberFormat="1" applyFont="1" applyFill="1" applyBorder="1" applyAlignment="1">
      <alignment horizontal="left"/>
    </xf>
    <xf numFmtId="49" fontId="17" fillId="12" borderId="12" xfId="0" applyNumberFormat="1" applyFont="1" applyFill="1" applyBorder="1" applyAlignment="1">
      <alignment horizontal="center"/>
    </xf>
    <xf numFmtId="49" fontId="17" fillId="12" borderId="12" xfId="0" applyNumberFormat="1" applyFont="1" applyFill="1" applyBorder="1"/>
    <xf numFmtId="164" fontId="17" fillId="12" borderId="12" xfId="1" applyNumberFormat="1" applyFont="1" applyFill="1" applyBorder="1" applyAlignment="1">
      <alignment horizontal="center"/>
    </xf>
    <xf numFmtId="164" fontId="17" fillId="12" borderId="12" xfId="1" applyNumberFormat="1" applyFont="1" applyFill="1" applyBorder="1"/>
    <xf numFmtId="49" fontId="17" fillId="0" borderId="44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center"/>
    </xf>
    <xf numFmtId="49" fontId="19" fillId="13" borderId="9" xfId="0" applyNumberFormat="1" applyFont="1" applyFill="1" applyBorder="1"/>
    <xf numFmtId="49" fontId="19" fillId="14" borderId="9" xfId="0" applyNumberFormat="1" applyFont="1" applyFill="1" applyBorder="1"/>
    <xf numFmtId="164" fontId="19" fillId="14" borderId="9" xfId="0" applyNumberFormat="1" applyFont="1" applyFill="1" applyBorder="1"/>
    <xf numFmtId="49" fontId="19" fillId="13" borderId="12" xfId="0" applyNumberFormat="1" applyFont="1" applyFill="1" applyBorder="1"/>
    <xf numFmtId="164" fontId="19" fillId="13" borderId="12" xfId="0" applyNumberFormat="1" applyFont="1" applyFill="1" applyBorder="1"/>
    <xf numFmtId="49" fontId="19" fillId="14" borderId="12" xfId="0" applyNumberFormat="1" applyFont="1" applyFill="1" applyBorder="1"/>
    <xf numFmtId="164" fontId="19" fillId="14" borderId="12" xfId="0" applyNumberFormat="1" applyFont="1" applyFill="1" applyBorder="1"/>
    <xf numFmtId="164" fontId="19" fillId="9" borderId="11" xfId="1" applyNumberFormat="1" applyFont="1" applyFill="1" applyBorder="1"/>
    <xf numFmtId="164" fontId="19" fillId="9" borderId="11" xfId="0" applyNumberFormat="1" applyFont="1" applyFill="1" applyBorder="1"/>
    <xf numFmtId="164" fontId="19" fillId="13" borderId="12" xfId="1" applyNumberFormat="1" applyFont="1" applyFill="1" applyBorder="1"/>
    <xf numFmtId="49" fontId="19" fillId="13" borderId="13" xfId="0" applyNumberFormat="1" applyFont="1" applyFill="1" applyBorder="1"/>
    <xf numFmtId="49" fontId="19" fillId="13" borderId="14" xfId="0" applyNumberFormat="1" applyFont="1" applyFill="1" applyBorder="1"/>
    <xf numFmtId="49" fontId="19" fillId="13" borderId="15" xfId="0" applyNumberFormat="1" applyFont="1" applyFill="1" applyBorder="1"/>
    <xf numFmtId="164" fontId="19" fillId="10" borderId="11" xfId="1" applyNumberFormat="1" applyFont="1" applyFill="1" applyBorder="1" applyAlignment="1">
      <alignment horizontal="left"/>
    </xf>
    <xf numFmtId="164" fontId="19" fillId="9" borderId="11" xfId="1" applyNumberFormat="1" applyFont="1" applyFill="1" applyBorder="1" applyAlignment="1">
      <alignment horizontal="center"/>
    </xf>
    <xf numFmtId="164" fontId="19" fillId="13" borderId="12" xfId="1" applyNumberFormat="1" applyFont="1" applyFill="1" applyBorder="1" applyAlignment="1">
      <alignment horizontal="center"/>
    </xf>
    <xf numFmtId="164" fontId="19" fillId="13" borderId="9" xfId="1" applyNumberFormat="1" applyFont="1" applyFill="1" applyBorder="1"/>
    <xf numFmtId="164" fontId="0" fillId="0" borderId="0" xfId="0" applyNumberFormat="1"/>
    <xf numFmtId="49" fontId="3" fillId="3" borderId="1" xfId="0" applyNumberFormat="1" applyFont="1" applyFill="1" applyBorder="1"/>
    <xf numFmtId="164" fontId="17" fillId="3" borderId="6" xfId="0" applyNumberFormat="1" applyFont="1" applyFill="1" applyBorder="1"/>
    <xf numFmtId="164" fontId="19" fillId="15" borderId="11" xfId="0" applyNumberFormat="1" applyFont="1" applyFill="1" applyBorder="1"/>
    <xf numFmtId="164" fontId="19" fillId="15" borderId="43" xfId="0" applyNumberFormat="1" applyFont="1" applyFill="1" applyBorder="1"/>
    <xf numFmtId="164" fontId="19" fillId="0" borderId="11" xfId="0" applyNumberFormat="1" applyFont="1" applyFill="1" applyBorder="1"/>
    <xf numFmtId="164" fontId="19" fillId="0" borderId="43" xfId="0" applyNumberFormat="1" applyFont="1" applyFill="1" applyBorder="1"/>
    <xf numFmtId="164" fontId="19" fillId="0" borderId="23" xfId="0" applyNumberFormat="1" applyFont="1" applyFill="1" applyBorder="1"/>
    <xf numFmtId="164" fontId="19" fillId="0" borderId="24" xfId="0" applyNumberFormat="1" applyFont="1" applyFill="1" applyBorder="1"/>
    <xf numFmtId="164" fontId="19" fillId="12" borderId="11" xfId="0" applyNumberFormat="1" applyFont="1" applyFill="1" applyBorder="1"/>
    <xf numFmtId="164" fontId="19" fillId="12" borderId="43" xfId="0" applyNumberFormat="1" applyFont="1" applyFill="1" applyBorder="1"/>
    <xf numFmtId="164" fontId="19" fillId="16" borderId="11" xfId="0" applyNumberFormat="1" applyFont="1" applyFill="1" applyBorder="1"/>
    <xf numFmtId="164" fontId="19" fillId="16" borderId="43" xfId="0" applyNumberFormat="1" applyFont="1" applyFill="1" applyBorder="1"/>
    <xf numFmtId="164" fontId="19" fillId="16" borderId="1" xfId="0" applyNumberFormat="1" applyFont="1" applyFill="1" applyBorder="1"/>
    <xf numFmtId="164" fontId="19" fillId="16" borderId="6" xfId="0" applyNumberFormat="1" applyFont="1" applyFill="1" applyBorder="1"/>
    <xf numFmtId="164" fontId="19" fillId="15" borderId="12" xfId="1" applyNumberFormat="1" applyFont="1" applyFill="1" applyBorder="1"/>
    <xf numFmtId="164" fontId="19" fillId="15" borderId="33" xfId="0" applyNumberFormat="1" applyFont="1" applyFill="1" applyBorder="1"/>
    <xf numFmtId="164" fontId="19" fillId="15" borderId="10" xfId="0" applyNumberFormat="1" applyFont="1" applyFill="1" applyBorder="1"/>
    <xf numFmtId="164" fontId="19" fillId="14" borderId="11" xfId="0" applyNumberFormat="1" applyFont="1" applyFill="1" applyBorder="1"/>
    <xf numFmtId="164" fontId="19" fillId="14" borderId="43" xfId="0" applyNumberFormat="1" applyFont="1" applyFill="1" applyBorder="1"/>
    <xf numFmtId="164" fontId="19" fillId="13" borderId="11" xfId="0" applyNumberFormat="1" applyFont="1" applyFill="1" applyBorder="1"/>
    <xf numFmtId="164" fontId="19" fillId="13" borderId="43" xfId="0" applyNumberFormat="1" applyFont="1" applyFill="1" applyBorder="1"/>
    <xf numFmtId="0" fontId="3" fillId="0" borderId="0" xfId="0" applyFont="1"/>
    <xf numFmtId="49" fontId="3" fillId="0" borderId="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/>
    <xf numFmtId="164" fontId="3" fillId="0" borderId="11" xfId="1" applyNumberFormat="1" applyFont="1" applyBorder="1"/>
    <xf numFmtId="0" fontId="3" fillId="0" borderId="43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64" fontId="3" fillId="0" borderId="12" xfId="1" applyNumberFormat="1" applyFont="1" applyBorder="1"/>
    <xf numFmtId="0" fontId="3" fillId="0" borderId="2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2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164" fontId="3" fillId="0" borderId="23" xfId="1" applyNumberFormat="1" applyFont="1" applyBorder="1"/>
    <xf numFmtId="0" fontId="3" fillId="0" borderId="24" xfId="0" applyFont="1" applyBorder="1" applyAlignment="1">
      <alignment horizontal="center"/>
    </xf>
    <xf numFmtId="49" fontId="21" fillId="0" borderId="0" xfId="0" applyNumberFormat="1" applyFont="1"/>
    <xf numFmtId="0" fontId="21" fillId="0" borderId="0" xfId="0" applyFont="1"/>
    <xf numFmtId="0" fontId="11" fillId="0" borderId="0" xfId="0" applyFont="1"/>
    <xf numFmtId="164" fontId="21" fillId="0" borderId="0" xfId="1" applyNumberFormat="1" applyFont="1"/>
    <xf numFmtId="0" fontId="8" fillId="0" borderId="0" xfId="0" applyFont="1"/>
    <xf numFmtId="49" fontId="8" fillId="0" borderId="0" xfId="0" applyNumberFormat="1" applyFont="1"/>
    <xf numFmtId="0" fontId="13" fillId="0" borderId="0" xfId="0" applyFont="1"/>
    <xf numFmtId="164" fontId="8" fillId="0" borderId="0" xfId="1" applyNumberFormat="1" applyFont="1"/>
    <xf numFmtId="2" fontId="8" fillId="0" borderId="0" xfId="0" applyNumberFormat="1" applyFont="1"/>
    <xf numFmtId="0" fontId="8" fillId="0" borderId="0" xfId="0" applyFont="1" applyAlignment="1">
      <alignment horizontal="center"/>
    </xf>
    <xf numFmtId="2" fontId="21" fillId="0" borderId="0" xfId="0" applyNumberFormat="1" applyFont="1"/>
    <xf numFmtId="0" fontId="11" fillId="7" borderId="26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49" fontId="19" fillId="7" borderId="68" xfId="0" applyNumberFormat="1" applyFont="1" applyFill="1" applyBorder="1"/>
    <xf numFmtId="49" fontId="19" fillId="7" borderId="17" xfId="0" applyNumberFormat="1" applyFont="1" applyFill="1" applyBorder="1" applyAlignment="1">
      <alignment horizontal="center"/>
    </xf>
    <xf numFmtId="49" fontId="19" fillId="7" borderId="56" xfId="0" applyNumberFormat="1" applyFont="1" applyFill="1" applyBorder="1"/>
    <xf numFmtId="49" fontId="19" fillId="7" borderId="17" xfId="0" applyNumberFormat="1" applyFont="1" applyFill="1" applyBorder="1"/>
    <xf numFmtId="164" fontId="19" fillId="7" borderId="56" xfId="0" applyNumberFormat="1" applyFont="1" applyFill="1" applyBorder="1"/>
    <xf numFmtId="164" fontId="19" fillId="7" borderId="57" xfId="0" applyNumberFormat="1" applyFont="1" applyFill="1" applyBorder="1"/>
    <xf numFmtId="49" fontId="17" fillId="3" borderId="46" xfId="0" applyNumberFormat="1" applyFont="1" applyFill="1" applyBorder="1" applyAlignment="1">
      <alignment horizontal="left"/>
    </xf>
    <xf numFmtId="164" fontId="19" fillId="16" borderId="40" xfId="0" applyNumberFormat="1" applyFont="1" applyFill="1" applyBorder="1"/>
    <xf numFmtId="49" fontId="17" fillId="3" borderId="45" xfId="0" applyNumberFormat="1" applyFont="1" applyFill="1" applyBorder="1" applyAlignment="1">
      <alignment horizontal="left"/>
    </xf>
    <xf numFmtId="49" fontId="19" fillId="9" borderId="54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9" fontId="14" fillId="8" borderId="22" xfId="0" applyNumberFormat="1" applyFont="1" applyFill="1" applyBorder="1" applyAlignment="1">
      <alignment horizontal="center"/>
    </xf>
    <xf numFmtId="49" fontId="14" fillId="8" borderId="29" xfId="0" applyNumberFormat="1" applyFont="1" applyFill="1" applyBorder="1" applyAlignment="1">
      <alignment horizontal="center"/>
    </xf>
    <xf numFmtId="49" fontId="14" fillId="8" borderId="5" xfId="0" applyNumberFormat="1" applyFont="1" applyFill="1" applyBorder="1" applyAlignment="1">
      <alignment horizontal="center"/>
    </xf>
    <xf numFmtId="49" fontId="19" fillId="9" borderId="14" xfId="0" applyNumberFormat="1" applyFont="1" applyFill="1" applyBorder="1" applyAlignment="1">
      <alignment horizontal="center"/>
    </xf>
    <xf numFmtId="49" fontId="17" fillId="0" borderId="12" xfId="0" applyNumberFormat="1" applyFont="1" applyBorder="1" applyAlignment="1">
      <alignment horizontal="left"/>
    </xf>
    <xf numFmtId="49" fontId="17" fillId="4" borderId="13" xfId="0" applyNumberFormat="1" applyFont="1" applyFill="1" applyBorder="1" applyAlignment="1">
      <alignment horizontal="center"/>
    </xf>
    <xf numFmtId="0" fontId="0" fillId="0" borderId="0" xfId="0" applyAlignment="1"/>
    <xf numFmtId="49" fontId="12" fillId="2" borderId="0" xfId="0" applyNumberFormat="1" applyFont="1" applyFill="1" applyBorder="1"/>
    <xf numFmtId="49" fontId="22" fillId="0" borderId="0" xfId="0" applyNumberFormat="1" applyFont="1"/>
    <xf numFmtId="49" fontId="4" fillId="0" borderId="0" xfId="3" applyNumberFormat="1" applyFont="1"/>
    <xf numFmtId="0" fontId="5" fillId="0" borderId="0" xfId="3"/>
    <xf numFmtId="0" fontId="0" fillId="0" borderId="0" xfId="0" applyAlignment="1">
      <alignment horizontal="center"/>
    </xf>
    <xf numFmtId="49" fontId="23" fillId="8" borderId="29" xfId="0" applyNumberFormat="1" applyFont="1" applyFill="1" applyBorder="1" applyAlignment="1">
      <alignment horizontal="left"/>
    </xf>
    <xf numFmtId="49" fontId="23" fillId="8" borderId="30" xfId="0" applyNumberFormat="1" applyFont="1" applyFill="1" applyBorder="1" applyAlignment="1">
      <alignment horizontal="left"/>
    </xf>
    <xf numFmtId="49" fontId="23" fillId="8" borderId="5" xfId="0" applyNumberFormat="1" applyFont="1" applyFill="1" applyBorder="1" applyAlignment="1">
      <alignment horizontal="left"/>
    </xf>
    <xf numFmtId="49" fontId="23" fillId="8" borderId="4" xfId="0" applyNumberFormat="1" applyFont="1" applyFill="1" applyBorder="1" applyAlignment="1">
      <alignment horizontal="left"/>
    </xf>
    <xf numFmtId="49" fontId="23" fillId="8" borderId="8" xfId="0" applyNumberFormat="1" applyFont="1" applyFill="1" applyBorder="1" applyAlignment="1">
      <alignment horizontal="left"/>
    </xf>
    <xf numFmtId="49" fontId="23" fillId="8" borderId="6" xfId="0" applyNumberFormat="1" applyFont="1" applyFill="1" applyBorder="1" applyAlignment="1">
      <alignment horizontal="left"/>
    </xf>
    <xf numFmtId="164" fontId="19" fillId="0" borderId="37" xfId="0" applyNumberFormat="1" applyFont="1" applyFill="1" applyBorder="1"/>
    <xf numFmtId="164" fontId="19" fillId="0" borderId="38" xfId="0" applyNumberFormat="1" applyFont="1" applyFill="1" applyBorder="1"/>
    <xf numFmtId="49" fontId="17" fillId="3" borderId="68" xfId="0" applyNumberFormat="1" applyFont="1" applyFill="1" applyBorder="1" applyAlignment="1">
      <alignment horizontal="left"/>
    </xf>
    <xf numFmtId="49" fontId="17" fillId="3" borderId="56" xfId="0" applyNumberFormat="1" applyFont="1" applyFill="1" applyBorder="1" applyAlignment="1">
      <alignment horizontal="center"/>
    </xf>
    <xf numFmtId="49" fontId="17" fillId="3" borderId="56" xfId="0" applyNumberFormat="1" applyFont="1" applyFill="1" applyBorder="1"/>
    <xf numFmtId="164" fontId="17" fillId="3" borderId="56" xfId="1" applyNumberFormat="1" applyFont="1" applyFill="1" applyBorder="1" applyAlignment="1">
      <alignment horizontal="center"/>
    </xf>
    <xf numFmtId="164" fontId="19" fillId="16" borderId="56" xfId="0" applyNumberFormat="1" applyFont="1" applyFill="1" applyBorder="1"/>
    <xf numFmtId="164" fontId="19" fillId="16" borderId="57" xfId="0" applyNumberFormat="1" applyFont="1" applyFill="1" applyBorder="1"/>
    <xf numFmtId="164" fontId="17" fillId="0" borderId="23" xfId="1" applyNumberFormat="1" applyFont="1" applyBorder="1" applyAlignment="1"/>
    <xf numFmtId="49" fontId="17" fillId="4" borderId="68" xfId="0" applyNumberFormat="1" applyFont="1" applyFill="1" applyBorder="1" applyAlignment="1">
      <alignment horizontal="left"/>
    </xf>
    <xf numFmtId="49" fontId="17" fillId="4" borderId="56" xfId="0" applyNumberFormat="1" applyFont="1" applyFill="1" applyBorder="1" applyAlignment="1">
      <alignment horizontal="center"/>
    </xf>
    <xf numFmtId="49" fontId="17" fillId="4" borderId="56" xfId="0" applyNumberFormat="1" applyFont="1" applyFill="1" applyBorder="1"/>
    <xf numFmtId="164" fontId="17" fillId="4" borderId="56" xfId="1" applyNumberFormat="1" applyFont="1" applyFill="1" applyBorder="1" applyAlignment="1">
      <alignment horizontal="center"/>
    </xf>
    <xf numFmtId="164" fontId="19" fillId="12" borderId="56" xfId="0" applyNumberFormat="1" applyFont="1" applyFill="1" applyBorder="1"/>
    <xf numFmtId="164" fontId="19" fillId="12" borderId="57" xfId="0" applyNumberFormat="1" applyFont="1" applyFill="1" applyBorder="1"/>
    <xf numFmtId="49" fontId="17" fillId="0" borderId="68" xfId="0" applyNumberFormat="1" applyFont="1" applyBorder="1" applyAlignment="1">
      <alignment horizontal="left"/>
    </xf>
    <xf numFmtId="49" fontId="17" fillId="0" borderId="56" xfId="0" applyNumberFormat="1" applyFont="1" applyBorder="1" applyAlignment="1">
      <alignment horizontal="center"/>
    </xf>
    <xf numFmtId="49" fontId="17" fillId="0" borderId="56" xfId="0" applyNumberFormat="1" applyFont="1" applyBorder="1"/>
    <xf numFmtId="164" fontId="17" fillId="0" borderId="56" xfId="1" applyNumberFormat="1" applyFont="1" applyBorder="1" applyAlignment="1">
      <alignment horizontal="center"/>
    </xf>
    <xf numFmtId="164" fontId="19" fillId="0" borderId="56" xfId="0" applyNumberFormat="1" applyFont="1" applyFill="1" applyBorder="1"/>
    <xf numFmtId="164" fontId="19" fillId="0" borderId="57" xfId="0" applyNumberFormat="1" applyFont="1" applyFill="1" applyBorder="1"/>
    <xf numFmtId="49" fontId="17" fillId="3" borderId="55" xfId="0" applyNumberFormat="1" applyFont="1" applyFill="1" applyBorder="1" applyAlignment="1">
      <alignment horizontal="left"/>
    </xf>
    <xf numFmtId="49" fontId="17" fillId="3" borderId="23" xfId="0" applyNumberFormat="1" applyFont="1" applyFill="1" applyBorder="1" applyAlignment="1">
      <alignment horizontal="center"/>
    </xf>
    <xf numFmtId="49" fontId="17" fillId="3" borderId="23" xfId="0" applyNumberFormat="1" applyFont="1" applyFill="1" applyBorder="1"/>
    <xf numFmtId="49" fontId="17" fillId="3" borderId="42" xfId="0" applyNumberFormat="1" applyFont="1" applyFill="1" applyBorder="1"/>
    <xf numFmtId="49" fontId="17" fillId="3" borderId="22" xfId="0" applyNumberFormat="1" applyFont="1" applyFill="1" applyBorder="1"/>
    <xf numFmtId="49" fontId="17" fillId="3" borderId="25" xfId="0" applyNumberFormat="1" applyFont="1" applyFill="1" applyBorder="1"/>
    <xf numFmtId="164" fontId="17" fillId="3" borderId="25" xfId="1" applyNumberFormat="1" applyFont="1" applyFill="1" applyBorder="1"/>
    <xf numFmtId="164" fontId="17" fillId="3" borderId="23" xfId="1" applyNumberFormat="1" applyFont="1" applyFill="1" applyBorder="1"/>
    <xf numFmtId="164" fontId="19" fillId="16" borderId="37" xfId="0" applyNumberFormat="1" applyFont="1" applyFill="1" applyBorder="1"/>
    <xf numFmtId="164" fontId="19" fillId="16" borderId="38" xfId="0" applyNumberFormat="1" applyFont="1" applyFill="1" applyBorder="1"/>
    <xf numFmtId="49" fontId="17" fillId="0" borderId="69" xfId="0" applyNumberFormat="1" applyFont="1" applyBorder="1" applyAlignment="1">
      <alignment horizontal="left"/>
    </xf>
    <xf numFmtId="49" fontId="17" fillId="0" borderId="31" xfId="0" applyNumberFormat="1" applyFont="1" applyBorder="1" applyAlignment="1">
      <alignment horizontal="center"/>
    </xf>
    <xf numFmtId="49" fontId="17" fillId="0" borderId="31" xfId="0" applyNumberFormat="1" applyFont="1" applyBorder="1"/>
    <xf numFmtId="49" fontId="17" fillId="0" borderId="31" xfId="0" applyNumberFormat="1" applyFont="1" applyBorder="1" applyAlignment="1">
      <alignment horizontal="left"/>
    </xf>
    <xf numFmtId="164" fontId="17" fillId="0" borderId="31" xfId="1" applyNumberFormat="1" applyFont="1" applyBorder="1" applyAlignment="1">
      <alignment horizontal="center"/>
    </xf>
    <xf numFmtId="164" fontId="19" fillId="0" borderId="31" xfId="0" applyNumberFormat="1" applyFont="1" applyFill="1" applyBorder="1"/>
    <xf numFmtId="164" fontId="19" fillId="0" borderId="32" xfId="0" applyNumberFormat="1" applyFont="1" applyFill="1" applyBorder="1"/>
    <xf numFmtId="49" fontId="17" fillId="0" borderId="23" xfId="0" applyNumberFormat="1" applyFont="1" applyBorder="1" applyAlignment="1">
      <alignment horizontal="left"/>
    </xf>
    <xf numFmtId="49" fontId="19" fillId="13" borderId="58" xfId="0" applyNumberFormat="1" applyFont="1" applyFill="1" applyBorder="1"/>
    <xf numFmtId="49" fontId="19" fillId="13" borderId="17" xfId="0" applyNumberFormat="1" applyFont="1" applyFill="1" applyBorder="1"/>
    <xf numFmtId="49" fontId="19" fillId="13" borderId="51" xfId="0" applyNumberFormat="1" applyFont="1" applyFill="1" applyBorder="1"/>
    <xf numFmtId="164" fontId="19" fillId="13" borderId="56" xfId="1" applyNumberFormat="1" applyFont="1" applyFill="1" applyBorder="1" applyAlignment="1">
      <alignment horizontal="left"/>
    </xf>
    <xf numFmtId="164" fontId="19" fillId="13" borderId="56" xfId="0" applyNumberFormat="1" applyFont="1" applyFill="1" applyBorder="1"/>
    <xf numFmtId="164" fontId="19" fillId="13" borderId="57" xfId="0" applyNumberFormat="1" applyFont="1" applyFill="1" applyBorder="1"/>
    <xf numFmtId="1" fontId="17" fillId="0" borderId="12" xfId="1" applyNumberFormat="1" applyFont="1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/>
    </xf>
    <xf numFmtId="43" fontId="17" fillId="0" borderId="12" xfId="1" applyFont="1" applyBorder="1" applyAlignment="1">
      <alignment horizontal="center" vertical="center"/>
    </xf>
    <xf numFmtId="1" fontId="17" fillId="0" borderId="12" xfId="1" applyNumberFormat="1" applyFont="1" applyFill="1" applyBorder="1" applyAlignment="1">
      <alignment horizontal="center" vertical="center"/>
    </xf>
    <xf numFmtId="1" fontId="17" fillId="0" borderId="12" xfId="2" applyNumberFormat="1" applyFont="1" applyFill="1" applyBorder="1" applyAlignment="1">
      <alignment horizontal="center" vertical="center"/>
    </xf>
    <xf numFmtId="43" fontId="17" fillId="0" borderId="20" xfId="1" applyFont="1" applyFill="1" applyBorder="1" applyAlignment="1">
      <alignment horizontal="center" vertical="center"/>
    </xf>
    <xf numFmtId="43" fontId="17" fillId="0" borderId="23" xfId="1" applyFont="1" applyFill="1" applyBorder="1" applyAlignment="1">
      <alignment horizontal="center" vertical="center"/>
    </xf>
    <xf numFmtId="43" fontId="17" fillId="0" borderId="24" xfId="1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/>
    </xf>
    <xf numFmtId="49" fontId="14" fillId="5" borderId="17" xfId="0" applyNumberFormat="1" applyFont="1" applyFill="1" applyBorder="1" applyAlignment="1">
      <alignment horizontal="center"/>
    </xf>
    <xf numFmtId="49" fontId="14" fillId="5" borderId="51" xfId="0" applyNumberFormat="1" applyFont="1" applyFill="1" applyBorder="1" applyAlignment="1">
      <alignment horizontal="center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17" fillId="0" borderId="42" xfId="0" applyNumberFormat="1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7" fillId="0" borderId="42" xfId="0" applyNumberFormat="1" applyFont="1" applyBorder="1" applyAlignment="1">
      <alignment horizontal="left"/>
    </xf>
    <xf numFmtId="49" fontId="17" fillId="0" borderId="25" xfId="0" applyNumberFormat="1" applyFont="1" applyBorder="1" applyAlignment="1">
      <alignment horizontal="left"/>
    </xf>
    <xf numFmtId="49" fontId="0" fillId="7" borderId="13" xfId="0" applyNumberFormat="1" applyFill="1" applyBorder="1" applyAlignment="1">
      <alignment horizontal="left"/>
    </xf>
    <xf numFmtId="49" fontId="0" fillId="7" borderId="14" xfId="0" applyNumberFormat="1" applyFill="1" applyBorder="1" applyAlignment="1">
      <alignment horizontal="left"/>
    </xf>
    <xf numFmtId="49" fontId="0" fillId="7" borderId="15" xfId="0" applyNumberFormat="1" applyFill="1" applyBorder="1" applyAlignment="1">
      <alignment horizontal="left"/>
    </xf>
    <xf numFmtId="49" fontId="9" fillId="8" borderId="1" xfId="0" applyNumberFormat="1" applyFont="1" applyFill="1" applyBorder="1" applyAlignment="1">
      <alignment horizontal="center"/>
    </xf>
    <xf numFmtId="49" fontId="9" fillId="8" borderId="3" xfId="0" applyNumberFormat="1" applyFont="1" applyFill="1" applyBorder="1" applyAlignment="1">
      <alignment horizontal="center"/>
    </xf>
    <xf numFmtId="49" fontId="14" fillId="8" borderId="39" xfId="0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center"/>
    </xf>
    <xf numFmtId="49" fontId="14" fillId="8" borderId="3" xfId="0" applyNumberFormat="1" applyFont="1" applyFill="1" applyBorder="1" applyAlignment="1">
      <alignment horizontal="center"/>
    </xf>
    <xf numFmtId="49" fontId="14" fillId="8" borderId="21" xfId="0" applyNumberFormat="1" applyFont="1" applyFill="1" applyBorder="1" applyAlignment="1">
      <alignment horizontal="center"/>
    </xf>
    <xf numFmtId="49" fontId="14" fillId="8" borderId="22" xfId="0" applyNumberFormat="1" applyFont="1" applyFill="1" applyBorder="1" applyAlignment="1">
      <alignment horizontal="center"/>
    </xf>
    <xf numFmtId="49" fontId="14" fillId="8" borderId="25" xfId="0" applyNumberFormat="1" applyFont="1" applyFill="1" applyBorder="1" applyAlignment="1">
      <alignment horizontal="center"/>
    </xf>
    <xf numFmtId="49" fontId="13" fillId="8" borderId="42" xfId="0" applyNumberFormat="1" applyFont="1" applyFill="1" applyBorder="1" applyAlignment="1">
      <alignment horizontal="center"/>
    </xf>
    <xf numFmtId="49" fontId="13" fillId="8" borderId="25" xfId="0" applyNumberFormat="1" applyFont="1" applyFill="1" applyBorder="1" applyAlignment="1">
      <alignment horizontal="center"/>
    </xf>
    <xf numFmtId="49" fontId="13" fillId="8" borderId="30" xfId="0" applyNumberFormat="1" applyFont="1" applyFill="1" applyBorder="1" applyAlignment="1">
      <alignment horizontal="left"/>
    </xf>
    <xf numFmtId="49" fontId="13" fillId="8" borderId="29" xfId="0" applyNumberFormat="1" applyFont="1" applyFill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11" fillId="7" borderId="54" xfId="0" applyNumberFormat="1" applyFont="1" applyFill="1" applyBorder="1" applyAlignment="1">
      <alignment horizontal="center"/>
    </xf>
    <xf numFmtId="49" fontId="11" fillId="7" borderId="14" xfId="0" applyNumberFormat="1" applyFont="1" applyFill="1" applyBorder="1" applyAlignment="1">
      <alignment horizontal="center"/>
    </xf>
    <xf numFmtId="49" fontId="11" fillId="7" borderId="15" xfId="0" applyNumberFormat="1" applyFont="1" applyFill="1" applyBorder="1" applyAlignment="1">
      <alignment horizontal="center"/>
    </xf>
    <xf numFmtId="49" fontId="19" fillId="7" borderId="44" xfId="0" applyNumberFormat="1" applyFont="1" applyFill="1" applyBorder="1" applyAlignment="1">
      <alignment horizontal="center"/>
    </xf>
    <xf numFmtId="49" fontId="19" fillId="7" borderId="12" xfId="0" applyNumberFormat="1" applyFont="1" applyFill="1" applyBorder="1" applyAlignment="1">
      <alignment horizontal="center"/>
    </xf>
    <xf numFmtId="49" fontId="17" fillId="7" borderId="44" xfId="0" applyNumberFormat="1" applyFont="1" applyFill="1" applyBorder="1" applyAlignment="1">
      <alignment horizontal="center"/>
    </xf>
    <xf numFmtId="49" fontId="17" fillId="7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center"/>
    </xf>
    <xf numFmtId="49" fontId="5" fillId="5" borderId="47" xfId="0" applyNumberFormat="1" applyFont="1" applyFill="1" applyBorder="1" applyAlignment="1">
      <alignment horizontal="center"/>
    </xf>
    <xf numFmtId="49" fontId="5" fillId="5" borderId="48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7" fillId="4" borderId="13" xfId="0" applyNumberFormat="1" applyFont="1" applyFill="1" applyBorder="1" applyAlignment="1">
      <alignment horizontal="left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left"/>
    </xf>
    <xf numFmtId="49" fontId="17" fillId="14" borderId="54" xfId="0" applyNumberFormat="1" applyFont="1" applyFill="1" applyBorder="1" applyAlignment="1">
      <alignment horizontal="center"/>
    </xf>
    <xf numFmtId="49" fontId="17" fillId="14" borderId="14" xfId="0" applyNumberFormat="1" applyFont="1" applyFill="1" applyBorder="1" applyAlignment="1">
      <alignment horizontal="center"/>
    </xf>
    <xf numFmtId="49" fontId="17" fillId="14" borderId="15" xfId="0" applyNumberFormat="1" applyFont="1" applyFill="1" applyBorder="1" applyAlignment="1">
      <alignment horizontal="center"/>
    </xf>
    <xf numFmtId="49" fontId="17" fillId="13" borderId="54" xfId="0" applyNumberFormat="1" applyFont="1" applyFill="1" applyBorder="1" applyAlignment="1">
      <alignment horizontal="center"/>
    </xf>
    <xf numFmtId="49" fontId="17" fillId="13" borderId="14" xfId="0" applyNumberFormat="1" applyFont="1" applyFill="1" applyBorder="1" applyAlignment="1">
      <alignment horizontal="center"/>
    </xf>
    <xf numFmtId="49" fontId="17" fillId="13" borderId="15" xfId="0" applyNumberFormat="1" applyFont="1" applyFill="1" applyBorder="1" applyAlignment="1">
      <alignment horizontal="center"/>
    </xf>
    <xf numFmtId="49" fontId="19" fillId="9" borderId="54" xfId="0" applyNumberFormat="1" applyFont="1" applyFill="1" applyBorder="1" applyAlignment="1">
      <alignment horizontal="center"/>
    </xf>
    <xf numFmtId="49" fontId="19" fillId="9" borderId="14" xfId="0" applyNumberFormat="1" applyFont="1" applyFill="1" applyBorder="1" applyAlignment="1">
      <alignment horizontal="center"/>
    </xf>
    <xf numFmtId="49" fontId="19" fillId="9" borderId="15" xfId="0" applyNumberFormat="1" applyFont="1" applyFill="1" applyBorder="1" applyAlignment="1">
      <alignment horizontal="center"/>
    </xf>
    <xf numFmtId="49" fontId="19" fillId="13" borderId="54" xfId="0" applyNumberFormat="1" applyFont="1" applyFill="1" applyBorder="1" applyAlignment="1">
      <alignment horizontal="center"/>
    </xf>
    <xf numFmtId="49" fontId="19" fillId="13" borderId="14" xfId="0" applyNumberFormat="1" applyFont="1" applyFill="1" applyBorder="1" applyAlignment="1">
      <alignment horizontal="center"/>
    </xf>
    <xf numFmtId="49" fontId="19" fillId="13" borderId="15" xfId="0" applyNumberFormat="1" applyFont="1" applyFill="1" applyBorder="1" applyAlignment="1">
      <alignment horizontal="center"/>
    </xf>
    <xf numFmtId="49" fontId="17" fillId="12" borderId="13" xfId="0" applyNumberFormat="1" applyFont="1" applyFill="1" applyBorder="1" applyAlignment="1">
      <alignment horizontal="left"/>
    </xf>
    <xf numFmtId="49" fontId="17" fillId="12" borderId="14" xfId="0" applyNumberFormat="1" applyFont="1" applyFill="1" applyBorder="1" applyAlignment="1">
      <alignment horizontal="left"/>
    </xf>
    <xf numFmtId="49" fontId="17" fillId="12" borderId="15" xfId="0" applyNumberFormat="1" applyFont="1" applyFill="1" applyBorder="1" applyAlignment="1">
      <alignment horizontal="left"/>
    </xf>
    <xf numFmtId="49" fontId="17" fillId="4" borderId="58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7" fillId="4" borderId="51" xfId="0" applyNumberFormat="1" applyFont="1" applyFill="1" applyBorder="1" applyAlignment="1">
      <alignment horizontal="center"/>
    </xf>
    <xf numFmtId="49" fontId="19" fillId="13" borderId="16" xfId="0" applyNumberFormat="1" applyFont="1" applyFill="1" applyBorder="1" applyAlignment="1">
      <alignment horizontal="center"/>
    </xf>
    <xf numFmtId="49" fontId="19" fillId="13" borderId="17" xfId="0" applyNumberFormat="1" applyFont="1" applyFill="1" applyBorder="1" applyAlignment="1">
      <alignment horizontal="center"/>
    </xf>
    <xf numFmtId="49" fontId="19" fillId="13" borderId="51" xfId="0" applyNumberFormat="1" applyFont="1" applyFill="1" applyBorder="1" applyAlignment="1">
      <alignment horizontal="center"/>
    </xf>
    <xf numFmtId="49" fontId="17" fillId="3" borderId="30" xfId="0" applyNumberFormat="1" applyFont="1" applyFill="1" applyBorder="1" applyAlignment="1">
      <alignment horizontal="left"/>
    </xf>
    <xf numFmtId="49" fontId="17" fillId="3" borderId="27" xfId="0" applyNumberFormat="1" applyFont="1" applyFill="1" applyBorder="1" applyAlignment="1">
      <alignment horizontal="left"/>
    </xf>
    <xf numFmtId="49" fontId="17" fillId="3" borderId="29" xfId="0" applyNumberFormat="1" applyFont="1" applyFill="1" applyBorder="1" applyAlignment="1">
      <alignment horizontal="left"/>
    </xf>
    <xf numFmtId="49" fontId="17" fillId="3" borderId="13" xfId="0" applyNumberFormat="1" applyFont="1" applyFill="1" applyBorder="1" applyAlignment="1">
      <alignment horizontal="left"/>
    </xf>
    <xf numFmtId="49" fontId="17" fillId="3" borderId="14" xfId="0" applyNumberFormat="1" applyFont="1" applyFill="1" applyBorder="1" applyAlignment="1">
      <alignment horizontal="left"/>
    </xf>
    <xf numFmtId="49" fontId="17" fillId="3" borderId="15" xfId="0" applyNumberFormat="1" applyFont="1" applyFill="1" applyBorder="1" applyAlignment="1">
      <alignment horizontal="left"/>
    </xf>
    <xf numFmtId="49" fontId="17" fillId="2" borderId="13" xfId="0" applyNumberFormat="1" applyFont="1" applyFill="1" applyBorder="1" applyAlignment="1">
      <alignment horizontal="left"/>
    </xf>
    <xf numFmtId="49" fontId="17" fillId="2" borderId="15" xfId="0" applyNumberFormat="1" applyFont="1" applyFill="1" applyBorder="1" applyAlignment="1">
      <alignment horizontal="left"/>
    </xf>
    <xf numFmtId="49" fontId="17" fillId="0" borderId="12" xfId="0" applyNumberFormat="1" applyFont="1" applyBorder="1" applyAlignment="1">
      <alignment horizontal="left"/>
    </xf>
    <xf numFmtId="49" fontId="14" fillId="8" borderId="30" xfId="0" applyNumberFormat="1" applyFont="1" applyFill="1" applyBorder="1" applyAlignment="1">
      <alignment horizontal="center"/>
    </xf>
    <xf numFmtId="49" fontId="14" fillId="8" borderId="27" xfId="0" applyNumberFormat="1" applyFont="1" applyFill="1" applyBorder="1" applyAlignment="1">
      <alignment horizontal="center"/>
    </xf>
    <xf numFmtId="49" fontId="14" fillId="8" borderId="29" xfId="0" applyNumberFormat="1" applyFont="1" applyFill="1" applyBorder="1" applyAlignment="1">
      <alignment horizontal="center"/>
    </xf>
    <xf numFmtId="49" fontId="14" fillId="8" borderId="4" xfId="0" applyNumberFormat="1" applyFont="1" applyFill="1" applyBorder="1" applyAlignment="1">
      <alignment horizontal="center"/>
    </xf>
    <xf numFmtId="49" fontId="14" fillId="8" borderId="0" xfId="0" applyNumberFormat="1" applyFont="1" applyFill="1" applyBorder="1" applyAlignment="1">
      <alignment horizontal="center"/>
    </xf>
    <xf numFmtId="49" fontId="14" fillId="8" borderId="5" xfId="0" applyNumberFormat="1" applyFont="1" applyFill="1" applyBorder="1" applyAlignment="1">
      <alignment horizontal="center"/>
    </xf>
    <xf numFmtId="49" fontId="17" fillId="4" borderId="11" xfId="0" applyNumberFormat="1" applyFont="1" applyFill="1" applyBorder="1" applyAlignment="1">
      <alignment horizontal="left"/>
    </xf>
    <xf numFmtId="49" fontId="17" fillId="3" borderId="1" xfId="0" applyNumberFormat="1" applyFont="1" applyFill="1" applyBorder="1" applyAlignment="1">
      <alignment horizontal="left"/>
    </xf>
    <xf numFmtId="49" fontId="17" fillId="3" borderId="2" xfId="0" applyNumberFormat="1" applyFont="1" applyFill="1" applyBorder="1" applyAlignment="1">
      <alignment horizontal="left"/>
    </xf>
    <xf numFmtId="49" fontId="17" fillId="3" borderId="3" xfId="0" applyNumberFormat="1" applyFont="1" applyFill="1" applyBorder="1" applyAlignment="1">
      <alignment horizontal="left"/>
    </xf>
    <xf numFmtId="49" fontId="17" fillId="3" borderId="9" xfId="0" applyNumberFormat="1" applyFont="1" applyFill="1" applyBorder="1" applyAlignment="1">
      <alignment horizontal="left"/>
    </xf>
    <xf numFmtId="49" fontId="10" fillId="9" borderId="54" xfId="0" applyNumberFormat="1" applyFont="1" applyFill="1" applyBorder="1" applyAlignment="1">
      <alignment horizontal="center"/>
    </xf>
    <xf numFmtId="49" fontId="10" fillId="9" borderId="14" xfId="0" applyNumberFormat="1" applyFont="1" applyFill="1" applyBorder="1" applyAlignment="1">
      <alignment horizontal="center"/>
    </xf>
    <xf numFmtId="49" fontId="10" fillId="9" borderId="15" xfId="0" applyNumberFormat="1" applyFont="1" applyFill="1" applyBorder="1" applyAlignment="1">
      <alignment horizontal="center"/>
    </xf>
    <xf numFmtId="49" fontId="10" fillId="13" borderId="54" xfId="0" applyNumberFormat="1" applyFont="1" applyFill="1" applyBorder="1" applyAlignment="1">
      <alignment horizontal="center"/>
    </xf>
    <xf numFmtId="49" fontId="10" fillId="13" borderId="14" xfId="0" applyNumberFormat="1" applyFont="1" applyFill="1" applyBorder="1" applyAlignment="1">
      <alignment horizontal="center"/>
    </xf>
    <xf numFmtId="49" fontId="10" fillId="13" borderId="15" xfId="0" applyNumberFormat="1" applyFont="1" applyFill="1" applyBorder="1" applyAlignment="1">
      <alignment horizontal="center"/>
    </xf>
    <xf numFmtId="49" fontId="10" fillId="14" borderId="54" xfId="0" applyNumberFormat="1" applyFont="1" applyFill="1" applyBorder="1" applyAlignment="1">
      <alignment horizontal="center"/>
    </xf>
    <xf numFmtId="49" fontId="10" fillId="14" borderId="14" xfId="0" applyNumberFormat="1" applyFont="1" applyFill="1" applyBorder="1" applyAlignment="1">
      <alignment horizontal="center"/>
    </xf>
    <xf numFmtId="49" fontId="10" fillId="14" borderId="15" xfId="0" applyNumberFormat="1" applyFont="1" applyFill="1" applyBorder="1" applyAlignment="1">
      <alignment horizontal="center"/>
    </xf>
    <xf numFmtId="49" fontId="14" fillId="8" borderId="2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7" borderId="30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49" fontId="9" fillId="17" borderId="59" xfId="0" applyNumberFormat="1" applyFont="1" applyFill="1" applyBorder="1" applyAlignment="1">
      <alignment horizontal="center" vertical="center" textRotation="90"/>
    </xf>
    <xf numFmtId="49" fontId="9" fillId="17" borderId="60" xfId="0" applyNumberFormat="1" applyFont="1" applyFill="1" applyBorder="1" applyAlignment="1">
      <alignment horizontal="center" vertical="center" textRotation="90"/>
    </xf>
    <xf numFmtId="49" fontId="11" fillId="17" borderId="26" xfId="0" applyNumberFormat="1" applyFont="1" applyFill="1" applyBorder="1" applyAlignment="1">
      <alignment horizontal="center" vertical="center" textRotation="90" wrapText="1"/>
    </xf>
    <xf numFmtId="49" fontId="11" fillId="17" borderId="28" xfId="0" applyNumberFormat="1" applyFont="1" applyFill="1" applyBorder="1" applyAlignment="1">
      <alignment horizontal="center" vertical="center" textRotation="90" wrapText="1"/>
    </xf>
    <xf numFmtId="49" fontId="11" fillId="17" borderId="19" xfId="0" applyNumberFormat="1" applyFont="1" applyFill="1" applyBorder="1" applyAlignment="1">
      <alignment horizontal="center" vertical="center" textRotation="90" wrapText="1"/>
    </xf>
    <xf numFmtId="49" fontId="11" fillId="17" borderId="61" xfId="0" applyNumberFormat="1" applyFont="1" applyFill="1" applyBorder="1" applyAlignment="1">
      <alignment horizontal="center" vertical="center" textRotation="90" wrapText="1"/>
    </xf>
    <xf numFmtId="49" fontId="11" fillId="17" borderId="41" xfId="0" applyNumberFormat="1" applyFont="1" applyFill="1" applyBorder="1" applyAlignment="1">
      <alignment horizontal="center" vertical="center" textRotation="90" wrapText="1"/>
    </xf>
    <xf numFmtId="49" fontId="11" fillId="17" borderId="53" xfId="0" applyNumberFormat="1" applyFont="1" applyFill="1" applyBorder="1" applyAlignment="1">
      <alignment horizontal="center" vertical="center" textRotation="90" wrapText="1"/>
    </xf>
    <xf numFmtId="49" fontId="9" fillId="17" borderId="62" xfId="0" applyNumberFormat="1" applyFont="1" applyFill="1" applyBorder="1" applyAlignment="1">
      <alignment horizontal="center" vertical="center" textRotation="90"/>
    </xf>
    <xf numFmtId="49" fontId="9" fillId="17" borderId="63" xfId="0" applyNumberFormat="1" applyFont="1" applyFill="1" applyBorder="1" applyAlignment="1">
      <alignment horizontal="center" vertical="center" textRotation="90"/>
    </xf>
    <xf numFmtId="49" fontId="11" fillId="17" borderId="39" xfId="0" applyNumberFormat="1" applyFont="1" applyFill="1" applyBorder="1" applyAlignment="1">
      <alignment horizontal="center" textRotation="90"/>
    </xf>
    <xf numFmtId="49" fontId="11" fillId="17" borderId="65" xfId="0" applyNumberFormat="1" applyFont="1" applyFill="1" applyBorder="1" applyAlignment="1">
      <alignment horizontal="center" textRotation="90"/>
    </xf>
    <xf numFmtId="49" fontId="11" fillId="17" borderId="19" xfId="0" applyNumberFormat="1" applyFont="1" applyFill="1" applyBorder="1" applyAlignment="1">
      <alignment horizontal="center" textRotation="90"/>
    </xf>
    <xf numFmtId="49" fontId="11" fillId="17" borderId="61" xfId="0" applyNumberFormat="1" applyFont="1" applyFill="1" applyBorder="1" applyAlignment="1">
      <alignment horizontal="center" textRotation="90"/>
    </xf>
    <xf numFmtId="49" fontId="11" fillId="17" borderId="41" xfId="0" applyNumberFormat="1" applyFont="1" applyFill="1" applyBorder="1" applyAlignment="1">
      <alignment horizontal="center" textRotation="90"/>
    </xf>
    <xf numFmtId="49" fontId="11" fillId="17" borderId="53" xfId="0" applyNumberFormat="1" applyFont="1" applyFill="1" applyBorder="1" applyAlignment="1">
      <alignment horizontal="center" textRotation="90"/>
    </xf>
    <xf numFmtId="0" fontId="11" fillId="17" borderId="44" xfId="0" applyFont="1" applyFill="1" applyBorder="1" applyAlignment="1">
      <alignment horizontal="center" vertical="center" textRotation="90" wrapText="1"/>
    </xf>
    <xf numFmtId="0" fontId="11" fillId="17" borderId="20" xfId="0" applyFont="1" applyFill="1" applyBorder="1" applyAlignment="1">
      <alignment horizontal="center" vertical="center" textRotation="90" wrapText="1"/>
    </xf>
    <xf numFmtId="0" fontId="9" fillId="17" borderId="62" xfId="0" applyFont="1" applyFill="1" applyBorder="1" applyAlignment="1">
      <alignment horizontal="center" vertical="center" textRotation="90"/>
    </xf>
    <xf numFmtId="0" fontId="9" fillId="17" borderId="60" xfId="0" applyFont="1" applyFill="1" applyBorder="1" applyAlignment="1">
      <alignment horizontal="center" vertical="center" textRotation="90"/>
    </xf>
    <xf numFmtId="0" fontId="9" fillId="17" borderId="63" xfId="0" applyFont="1" applyFill="1" applyBorder="1" applyAlignment="1">
      <alignment horizontal="center" vertical="center" textRotation="90"/>
    </xf>
    <xf numFmtId="0" fontId="11" fillId="17" borderId="54" xfId="0" applyFont="1" applyFill="1" applyBorder="1" applyAlignment="1">
      <alignment horizontal="center" vertical="center" textRotation="90" wrapText="1"/>
    </xf>
    <xf numFmtId="0" fontId="11" fillId="17" borderId="64" xfId="0" applyFont="1" applyFill="1" applyBorder="1" applyAlignment="1">
      <alignment horizontal="center" vertical="center" textRotation="90" wrapText="1"/>
    </xf>
    <xf numFmtId="0" fontId="11" fillId="17" borderId="39" xfId="0" applyFont="1" applyFill="1" applyBorder="1" applyAlignment="1">
      <alignment horizontal="center" vertical="center" textRotation="90" wrapText="1"/>
    </xf>
    <xf numFmtId="0" fontId="11" fillId="17" borderId="65" xfId="0" applyFont="1" applyFill="1" applyBorder="1" applyAlignment="1">
      <alignment horizontal="center" vertical="center" textRotation="90" wrapText="1"/>
    </xf>
    <xf numFmtId="0" fontId="11" fillId="17" borderId="19" xfId="0" applyFont="1" applyFill="1" applyBorder="1" applyAlignment="1">
      <alignment horizontal="center" vertical="center" textRotation="90" wrapText="1"/>
    </xf>
    <xf numFmtId="0" fontId="11" fillId="17" borderId="61" xfId="0" applyFont="1" applyFill="1" applyBorder="1" applyAlignment="1">
      <alignment horizontal="center" vertical="center" textRotation="90" wrapText="1"/>
    </xf>
    <xf numFmtId="0" fontId="11" fillId="17" borderId="41" xfId="0" applyFont="1" applyFill="1" applyBorder="1" applyAlignment="1">
      <alignment horizontal="center" vertical="center" textRotation="90" wrapText="1"/>
    </xf>
    <xf numFmtId="0" fontId="11" fillId="17" borderId="53" xfId="0" applyFont="1" applyFill="1" applyBorder="1" applyAlignment="1">
      <alignment horizontal="center" vertical="center" textRotation="90" wrapText="1"/>
    </xf>
    <xf numFmtId="49" fontId="11" fillId="17" borderId="39" xfId="0" applyNumberFormat="1" applyFont="1" applyFill="1" applyBorder="1" applyAlignment="1">
      <alignment horizontal="center" vertical="center" textRotation="90" wrapText="1"/>
    </xf>
    <xf numFmtId="49" fontId="11" fillId="17" borderId="65" xfId="0" applyNumberFormat="1" applyFont="1" applyFill="1" applyBorder="1" applyAlignment="1">
      <alignment horizontal="center" vertical="center" textRotation="90" wrapText="1"/>
    </xf>
    <xf numFmtId="0" fontId="9" fillId="17" borderId="66" xfId="0" applyFont="1" applyFill="1" applyBorder="1" applyAlignment="1">
      <alignment horizontal="center" vertical="center" textRotation="90"/>
    </xf>
    <xf numFmtId="0" fontId="11" fillId="17" borderId="39" xfId="0" applyFont="1" applyFill="1" applyBorder="1" applyAlignment="1">
      <alignment horizontal="center" vertical="center" textRotation="90"/>
    </xf>
    <xf numFmtId="0" fontId="11" fillId="17" borderId="65" xfId="0" applyFont="1" applyFill="1" applyBorder="1" applyAlignment="1">
      <alignment horizontal="center" vertical="center" textRotation="90"/>
    </xf>
    <xf numFmtId="0" fontId="11" fillId="17" borderId="19" xfId="0" applyFont="1" applyFill="1" applyBorder="1" applyAlignment="1">
      <alignment horizontal="center" vertical="center" textRotation="90"/>
    </xf>
    <xf numFmtId="0" fontId="11" fillId="17" borderId="61" xfId="0" applyFont="1" applyFill="1" applyBorder="1" applyAlignment="1">
      <alignment horizontal="center" vertical="center" textRotation="90"/>
    </xf>
    <xf numFmtId="0" fontId="11" fillId="17" borderId="52" xfId="0" applyFont="1" applyFill="1" applyBorder="1" applyAlignment="1">
      <alignment horizontal="center" vertical="center" textRotation="90"/>
    </xf>
    <xf numFmtId="0" fontId="11" fillId="17" borderId="67" xfId="0" applyFont="1" applyFill="1" applyBorder="1" applyAlignment="1">
      <alignment horizontal="center" vertical="center" textRotation="90"/>
    </xf>
  </cellXfs>
  <cellStyles count="4">
    <cellStyle name="Normal 3" xfId="3"/>
    <cellStyle name="Obično" xfId="0" builtinId="0"/>
    <cellStyle name="Zarez" xfId="1" builtinId="3"/>
    <cellStyle name="Zarez [0]" xfId="2" builtinId="6"/>
  </cellStyles>
  <dxfs count="0"/>
  <tableStyles count="0" defaultTableStyle="TableStyleMedium9" defaultPivotStyle="PivotStyleLight16"/>
  <colors>
    <mruColors>
      <color rgb="FFF0D984"/>
      <color rgb="FFFF66CC"/>
      <color rgb="FFFF33CC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workbookViewId="0">
      <selection activeCell="R11" sqref="R11"/>
    </sheetView>
  </sheetViews>
  <sheetFormatPr defaultRowHeight="15"/>
  <cols>
    <col min="1" max="7" width="2.28515625" customWidth="1"/>
    <col min="8" max="8" width="10.7109375" customWidth="1"/>
    <col min="10" max="10" width="40.85546875" customWidth="1"/>
    <col min="11" max="11" width="13.42578125" customWidth="1"/>
    <col min="12" max="12" width="11.85546875" customWidth="1"/>
    <col min="13" max="13" width="12" customWidth="1"/>
    <col min="14" max="14" width="7.42578125" customWidth="1"/>
    <col min="15" max="15" width="6.7109375" customWidth="1"/>
    <col min="18" max="18" width="13.28515625" bestFit="1" customWidth="1"/>
  </cols>
  <sheetData>
    <row r="1" spans="1:15">
      <c r="A1" s="547" t="s">
        <v>481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</row>
    <row r="2" spans="1:15">
      <c r="A2" s="547" t="s">
        <v>482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8.75">
      <c r="A4" s="550" t="s">
        <v>208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5" spans="1:15" ht="18.75">
      <c r="A5" s="550" t="s">
        <v>209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</row>
    <row r="6" spans="1:15" ht="18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>
      <c r="A7" s="548" t="s">
        <v>210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</row>
    <row r="8" spans="1:15">
      <c r="A8" s="549" t="s">
        <v>198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</row>
    <row r="9" spans="1:15">
      <c r="A9" s="549" t="s">
        <v>199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</row>
    <row r="10" spans="1:15">
      <c r="A10" s="549" t="s">
        <v>200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</row>
    <row r="11" spans="1:15">
      <c r="A11" s="549" t="s">
        <v>201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</row>
    <row r="12" spans="1:15">
      <c r="A12" s="549" t="s">
        <v>202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</row>
    <row r="13" spans="1:15">
      <c r="A13" s="549" t="s">
        <v>435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</row>
    <row r="14" spans="1:15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>
      <c r="A15" s="437" t="s">
        <v>437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</row>
    <row r="16" spans="1:15" s="446" customFormat="1">
      <c r="A16" s="8" t="s">
        <v>438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</row>
    <row r="17" spans="1:24" s="446" customFormat="1">
      <c r="A17" s="8"/>
      <c r="B17" s="8"/>
      <c r="C17" s="8"/>
      <c r="D17" s="8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</row>
    <row r="18" spans="1:24" s="446" customFormat="1">
      <c r="A18" s="553" t="s">
        <v>476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</row>
    <row r="19" spans="1:24" s="446" customFormat="1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438"/>
      <c r="Q19" s="438"/>
      <c r="R19" s="438"/>
      <c r="S19" s="438"/>
      <c r="T19" s="438"/>
      <c r="U19" s="438"/>
      <c r="V19" s="438"/>
      <c r="W19" s="438"/>
      <c r="X19" s="438"/>
    </row>
    <row r="20" spans="1:24" s="446" customFormat="1" ht="19.5" thickBot="1">
      <c r="A20" s="550" t="s">
        <v>207</v>
      </c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</row>
    <row r="21" spans="1:24">
      <c r="A21" s="54" t="s">
        <v>3</v>
      </c>
      <c r="B21" s="55"/>
      <c r="C21" s="55"/>
      <c r="D21" s="55"/>
      <c r="E21" s="55"/>
      <c r="F21" s="55"/>
      <c r="G21" s="56"/>
      <c r="H21" s="57" t="s">
        <v>217</v>
      </c>
      <c r="I21" s="58"/>
      <c r="J21" s="56"/>
      <c r="K21" s="59" t="s">
        <v>196</v>
      </c>
      <c r="L21" s="59" t="s">
        <v>0</v>
      </c>
      <c r="M21" s="59" t="s">
        <v>196</v>
      </c>
      <c r="N21" s="60" t="s">
        <v>1</v>
      </c>
      <c r="O21" s="61" t="s">
        <v>1</v>
      </c>
    </row>
    <row r="22" spans="1:24">
      <c r="A22" s="62"/>
      <c r="B22" s="63"/>
      <c r="C22" s="63"/>
      <c r="D22" s="63"/>
      <c r="E22" s="63"/>
      <c r="F22" s="63"/>
      <c r="G22" s="64"/>
      <c r="H22" s="65"/>
      <c r="I22" s="66"/>
      <c r="J22" s="64"/>
      <c r="K22" s="67" t="s">
        <v>197</v>
      </c>
      <c r="L22" s="67" t="s">
        <v>2</v>
      </c>
      <c r="M22" s="67" t="s">
        <v>197</v>
      </c>
      <c r="N22" s="68" t="s">
        <v>215</v>
      </c>
      <c r="O22" s="69" t="s">
        <v>216</v>
      </c>
    </row>
    <row r="23" spans="1:24">
      <c r="A23" s="70"/>
      <c r="B23" s="71"/>
      <c r="C23" s="71"/>
      <c r="D23" s="71"/>
      <c r="E23" s="71"/>
      <c r="F23" s="63"/>
      <c r="G23" s="64"/>
      <c r="H23" s="64"/>
      <c r="I23" s="66"/>
      <c r="J23" s="64"/>
      <c r="K23" s="72" t="s">
        <v>228</v>
      </c>
      <c r="L23" s="67"/>
      <c r="M23" s="72" t="s">
        <v>206</v>
      </c>
      <c r="N23" s="73"/>
      <c r="O23" s="74" t="s">
        <v>4</v>
      </c>
    </row>
    <row r="24" spans="1:24">
      <c r="A24" s="75">
        <v>1</v>
      </c>
      <c r="B24" s="76">
        <v>2</v>
      </c>
      <c r="C24" s="76">
        <v>3</v>
      </c>
      <c r="D24" s="76">
        <v>4</v>
      </c>
      <c r="E24" s="76">
        <v>5</v>
      </c>
      <c r="F24" s="76">
        <v>6</v>
      </c>
      <c r="G24" s="77">
        <v>7</v>
      </c>
      <c r="H24" s="78"/>
      <c r="I24" s="79"/>
      <c r="J24" s="78"/>
      <c r="K24" s="80"/>
      <c r="L24" s="81"/>
      <c r="M24" s="82"/>
      <c r="N24" s="79"/>
      <c r="O24" s="83"/>
    </row>
    <row r="25" spans="1:24" ht="15.75" thickBot="1">
      <c r="A25" s="528" t="s">
        <v>105</v>
      </c>
      <c r="B25" s="529"/>
      <c r="C25" s="529"/>
      <c r="D25" s="529"/>
      <c r="E25" s="529"/>
      <c r="F25" s="529"/>
      <c r="G25" s="530"/>
      <c r="H25" s="120" t="s">
        <v>212</v>
      </c>
      <c r="I25" s="526" t="s">
        <v>132</v>
      </c>
      <c r="J25" s="527"/>
      <c r="K25" s="120" t="s">
        <v>14</v>
      </c>
      <c r="L25" s="121" t="s">
        <v>158</v>
      </c>
      <c r="M25" s="120" t="s">
        <v>213</v>
      </c>
      <c r="N25" s="122" t="s">
        <v>214</v>
      </c>
      <c r="O25" s="123">
        <v>8</v>
      </c>
    </row>
    <row r="26" spans="1:24">
      <c r="A26" s="50"/>
      <c r="B26" s="51"/>
      <c r="C26" s="51"/>
      <c r="D26" s="51"/>
      <c r="E26" s="51"/>
      <c r="F26" s="51"/>
      <c r="G26" s="51"/>
      <c r="H26" s="26" t="s">
        <v>5</v>
      </c>
      <c r="I26" s="26"/>
      <c r="J26" s="26"/>
      <c r="K26" s="26"/>
      <c r="L26" s="51"/>
      <c r="M26" s="52"/>
      <c r="N26" s="52"/>
      <c r="O26" s="53"/>
    </row>
    <row r="27" spans="1:24">
      <c r="A27" s="124" t="s">
        <v>6</v>
      </c>
      <c r="B27" s="129" t="s">
        <v>7</v>
      </c>
      <c r="C27" s="20"/>
      <c r="D27" s="20" t="s">
        <v>8</v>
      </c>
      <c r="E27" s="20"/>
      <c r="F27" s="20" t="s">
        <v>9</v>
      </c>
      <c r="G27" s="20"/>
      <c r="H27" s="20">
        <v>6</v>
      </c>
      <c r="I27" s="20" t="s">
        <v>10</v>
      </c>
      <c r="J27" s="20"/>
      <c r="K27" s="130">
        <v>3416333</v>
      </c>
      <c r="L27" s="131">
        <v>11297600</v>
      </c>
      <c r="M27" s="132">
        <v>11380043</v>
      </c>
      <c r="N27" s="171">
        <f>M27/K27*100</f>
        <v>333.10696000653331</v>
      </c>
      <c r="O27" s="172">
        <f>M27/L27*100</f>
        <v>100.72973905962328</v>
      </c>
    </row>
    <row r="28" spans="1:24">
      <c r="A28" s="118"/>
      <c r="B28" s="95"/>
      <c r="C28" s="18" t="s">
        <v>11</v>
      </c>
      <c r="D28" s="18"/>
      <c r="E28" s="18"/>
      <c r="F28" s="18"/>
      <c r="G28" s="18"/>
      <c r="H28" s="18">
        <v>7</v>
      </c>
      <c r="I28" s="18" t="s">
        <v>12</v>
      </c>
      <c r="J28" s="93"/>
      <c r="K28" s="119">
        <v>0</v>
      </c>
      <c r="L28" s="25">
        <v>760</v>
      </c>
      <c r="M28" s="21">
        <v>763</v>
      </c>
      <c r="N28" s="176">
        <v>0</v>
      </c>
      <c r="O28" s="173">
        <f>M28/L28*100</f>
        <v>100.39473684210527</v>
      </c>
      <c r="R28" s="358"/>
    </row>
    <row r="29" spans="1:24">
      <c r="A29" s="118" t="s">
        <v>6</v>
      </c>
      <c r="B29" s="95" t="s">
        <v>7</v>
      </c>
      <c r="C29" s="18" t="s">
        <v>11</v>
      </c>
      <c r="D29" s="18" t="s">
        <v>8</v>
      </c>
      <c r="E29" s="18"/>
      <c r="F29" s="18" t="s">
        <v>4</v>
      </c>
      <c r="G29" s="18"/>
      <c r="H29" s="18">
        <v>3</v>
      </c>
      <c r="I29" s="18" t="s">
        <v>13</v>
      </c>
      <c r="J29" s="93"/>
      <c r="K29" s="119">
        <v>2656416</v>
      </c>
      <c r="L29" s="25">
        <v>5736825</v>
      </c>
      <c r="M29" s="21">
        <v>5747397</v>
      </c>
      <c r="N29" s="171">
        <f t="shared" ref="N29" si="0">M29/K29*100</f>
        <v>216.35907177189117</v>
      </c>
      <c r="O29" s="173">
        <f>M29/L29*100</f>
        <v>100.18428311827536</v>
      </c>
    </row>
    <row r="30" spans="1:24">
      <c r="A30" s="125" t="s">
        <v>6</v>
      </c>
      <c r="B30" s="127"/>
      <c r="C30" s="19" t="s">
        <v>11</v>
      </c>
      <c r="D30" s="19" t="s">
        <v>8</v>
      </c>
      <c r="E30" s="19"/>
      <c r="F30" s="19"/>
      <c r="G30" s="19"/>
      <c r="H30" s="106" t="s">
        <v>14</v>
      </c>
      <c r="I30" s="19" t="s">
        <v>15</v>
      </c>
      <c r="J30" s="128"/>
      <c r="K30" s="119">
        <v>1197223</v>
      </c>
      <c r="L30" s="25">
        <v>4459375</v>
      </c>
      <c r="M30" s="21">
        <v>2018747</v>
      </c>
      <c r="N30" s="174">
        <f t="shared" ref="N30" si="1">M30/K30*100</f>
        <v>168.61912943536834</v>
      </c>
      <c r="O30" s="173">
        <f>M30/L30*100</f>
        <v>45.269729502452698</v>
      </c>
    </row>
    <row r="31" spans="1:24" ht="15.75" thickBot="1">
      <c r="A31" s="28"/>
      <c r="B31" s="29"/>
      <c r="C31" s="29"/>
      <c r="D31" s="29"/>
      <c r="E31" s="29"/>
      <c r="F31" s="29"/>
      <c r="G31" s="29"/>
      <c r="H31" s="43" t="s">
        <v>16</v>
      </c>
      <c r="I31" s="30"/>
      <c r="J31" s="134"/>
      <c r="K31" s="126">
        <f>(K27+K28)-(K29+K30)</f>
        <v>-437306</v>
      </c>
      <c r="L31" s="32">
        <f>(L27+L28)-(L29+L30)</f>
        <v>1102160</v>
      </c>
      <c r="M31" s="32">
        <f>(M27+M28)-(M29+M30)</f>
        <v>3614662</v>
      </c>
      <c r="N31" s="177">
        <v>0</v>
      </c>
      <c r="O31" s="175">
        <f>M31/L31*100</f>
        <v>327.96163896348986</v>
      </c>
    </row>
    <row r="32" spans="1:24" ht="15.7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187"/>
      <c r="L32" s="17"/>
      <c r="M32" s="22"/>
      <c r="N32" s="22"/>
      <c r="O32" s="44"/>
    </row>
    <row r="33" spans="1:18" ht="15" customHeight="1" thickBot="1">
      <c r="A33" s="137"/>
      <c r="B33" s="138"/>
      <c r="C33" s="138"/>
      <c r="D33" s="138"/>
      <c r="E33" s="138"/>
      <c r="F33" s="138"/>
      <c r="G33" s="138"/>
      <c r="H33" s="139" t="s">
        <v>17</v>
      </c>
      <c r="I33" s="139"/>
      <c r="J33" s="139"/>
      <c r="K33" s="145"/>
      <c r="L33" s="140"/>
      <c r="M33" s="141"/>
      <c r="N33" s="141"/>
      <c r="O33" s="142"/>
    </row>
    <row r="34" spans="1:18">
      <c r="A34" s="124" t="s">
        <v>6</v>
      </c>
      <c r="B34" s="20"/>
      <c r="C34" s="20"/>
      <c r="D34" s="20"/>
      <c r="E34" s="20"/>
      <c r="F34" s="20"/>
      <c r="G34" s="20" t="s">
        <v>4</v>
      </c>
      <c r="H34" s="20">
        <v>8</v>
      </c>
      <c r="I34" s="20" t="s">
        <v>18</v>
      </c>
      <c r="J34" s="20"/>
      <c r="K34" s="144">
        <v>700000</v>
      </c>
      <c r="L34" s="136">
        <v>0</v>
      </c>
      <c r="M34" s="136">
        <v>200000</v>
      </c>
      <c r="N34" s="178">
        <f>M34/K34*100</f>
        <v>28.571428571428569</v>
      </c>
      <c r="O34" s="133">
        <v>0</v>
      </c>
    </row>
    <row r="35" spans="1:18">
      <c r="A35" s="118" t="s">
        <v>6</v>
      </c>
      <c r="B35" s="18"/>
      <c r="C35" s="18"/>
      <c r="D35" s="18"/>
      <c r="E35" s="18"/>
      <c r="F35" s="18"/>
      <c r="G35" s="18" t="s">
        <v>4</v>
      </c>
      <c r="H35" s="18">
        <v>5</v>
      </c>
      <c r="I35" s="18" t="s">
        <v>19</v>
      </c>
      <c r="J35" s="18"/>
      <c r="K35" s="143">
        <v>200000</v>
      </c>
      <c r="L35" s="23">
        <v>0</v>
      </c>
      <c r="M35" s="23">
        <v>0</v>
      </c>
      <c r="N35" s="179">
        <f>M35/K35*100</f>
        <v>0</v>
      </c>
      <c r="O35" s="27">
        <v>0</v>
      </c>
    </row>
    <row r="36" spans="1:18" ht="15.75" thickBot="1">
      <c r="A36" s="28"/>
      <c r="B36" s="29"/>
      <c r="C36" s="29"/>
      <c r="D36" s="29"/>
      <c r="E36" s="29"/>
      <c r="F36" s="29"/>
      <c r="G36" s="29"/>
      <c r="H36" s="43" t="s">
        <v>20</v>
      </c>
      <c r="I36" s="30"/>
      <c r="J36" s="30"/>
      <c r="K36" s="135">
        <f>K34-K35</f>
        <v>500000</v>
      </c>
      <c r="L36" s="31">
        <f>L34-L35</f>
        <v>0</v>
      </c>
      <c r="M36" s="31">
        <f>M34-M35</f>
        <v>200000</v>
      </c>
      <c r="N36" s="180">
        <f>M36/K36*100</f>
        <v>40</v>
      </c>
      <c r="O36" s="33">
        <v>0</v>
      </c>
    </row>
    <row r="37" spans="1:18" ht="15.75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187"/>
      <c r="L37" s="6"/>
      <c r="M37" s="13"/>
      <c r="N37" s="13"/>
      <c r="O37" s="12"/>
    </row>
    <row r="38" spans="1:18" ht="18.75" customHeight="1" thickBot="1">
      <c r="A38" s="551"/>
      <c r="B38" s="552"/>
      <c r="C38" s="552"/>
      <c r="D38" s="552"/>
      <c r="E38" s="552"/>
      <c r="F38" s="552"/>
      <c r="G38" s="552"/>
      <c r="H38" s="147" t="s">
        <v>21</v>
      </c>
      <c r="I38" s="147"/>
      <c r="J38" s="147"/>
      <c r="K38" s="148"/>
      <c r="L38" s="147"/>
      <c r="M38" s="149"/>
      <c r="N38" s="149"/>
      <c r="O38" s="150"/>
    </row>
    <row r="39" spans="1:18" ht="15.75" thickBot="1">
      <c r="A39" s="185"/>
      <c r="B39" s="184"/>
      <c r="C39" s="152"/>
      <c r="D39" s="152"/>
      <c r="E39" s="152"/>
      <c r="F39" s="152"/>
      <c r="G39" s="152"/>
      <c r="H39" s="153" t="s">
        <v>22</v>
      </c>
      <c r="I39" s="538"/>
      <c r="J39" s="539"/>
      <c r="K39" s="151">
        <v>62694</v>
      </c>
      <c r="L39" s="46">
        <v>229276</v>
      </c>
      <c r="M39" s="182">
        <v>229276</v>
      </c>
      <c r="N39" s="183">
        <f>M39/K39*100</f>
        <v>365.70644718792869</v>
      </c>
      <c r="O39" s="146">
        <f>M39/L39*100</f>
        <v>100</v>
      </c>
      <c r="R39" s="45"/>
    </row>
    <row r="40" spans="1:18" ht="15.75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3"/>
      <c r="N40" s="13"/>
      <c r="O40" s="12"/>
    </row>
    <row r="41" spans="1:18" ht="14.25" customHeight="1">
      <c r="A41" s="34"/>
      <c r="B41" s="35"/>
      <c r="C41" s="35"/>
      <c r="D41" s="35"/>
      <c r="E41" s="35"/>
      <c r="F41" s="35"/>
      <c r="G41" s="35"/>
      <c r="H41" s="36" t="s">
        <v>23</v>
      </c>
      <c r="I41" s="36"/>
      <c r="J41" s="36"/>
      <c r="K41" s="36"/>
      <c r="L41" s="36"/>
      <c r="M41" s="37"/>
      <c r="N41" s="37"/>
      <c r="O41" s="38"/>
    </row>
    <row r="42" spans="1:18" ht="15.75" thickBot="1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41"/>
      <c r="L42" s="47">
        <v>1331436</v>
      </c>
      <c r="M42" s="181">
        <v>4043938</v>
      </c>
      <c r="N42" s="49"/>
      <c r="O42" s="42"/>
    </row>
    <row r="43" spans="1:18">
      <c r="A43" s="14"/>
      <c r="B43" s="14"/>
      <c r="C43" s="14"/>
      <c r="D43" s="14"/>
      <c r="E43" s="14"/>
      <c r="F43" s="14"/>
      <c r="G43" s="14"/>
      <c r="H43" s="14"/>
      <c r="I43" s="14"/>
      <c r="J43" s="447" t="s">
        <v>439</v>
      </c>
      <c r="K43" s="14"/>
      <c r="L43" s="5"/>
      <c r="M43" s="15"/>
      <c r="N43" s="15"/>
      <c r="O43" s="16"/>
    </row>
    <row r="44" spans="1:18" ht="15" customHeight="1">
      <c r="A44" s="10" t="s">
        <v>221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7"/>
    </row>
    <row r="45" spans="1:18" ht="12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</row>
    <row r="46" spans="1:18" ht="12.75" customHeight="1">
      <c r="A46" s="54" t="s">
        <v>3</v>
      </c>
      <c r="B46" s="91"/>
      <c r="C46" s="91"/>
      <c r="D46" s="91"/>
      <c r="E46" s="55"/>
      <c r="F46" s="55"/>
      <c r="G46" s="56"/>
      <c r="H46" s="59" t="s">
        <v>217</v>
      </c>
      <c r="I46" s="536" t="s">
        <v>24</v>
      </c>
      <c r="J46" s="537"/>
      <c r="K46" s="59" t="s">
        <v>196</v>
      </c>
      <c r="L46" s="59" t="s">
        <v>0</v>
      </c>
      <c r="M46" s="59" t="s">
        <v>196</v>
      </c>
      <c r="N46" s="59" t="s">
        <v>1</v>
      </c>
      <c r="O46" s="86" t="s">
        <v>1</v>
      </c>
    </row>
    <row r="47" spans="1:18">
      <c r="A47" s="62"/>
      <c r="B47" s="63"/>
      <c r="C47" s="63"/>
      <c r="D47" s="63"/>
      <c r="E47" s="63"/>
      <c r="F47" s="63"/>
      <c r="G47" s="64"/>
      <c r="H47" s="84"/>
      <c r="I47" s="66"/>
      <c r="J47" s="64"/>
      <c r="K47" s="67" t="s">
        <v>197</v>
      </c>
      <c r="L47" s="67" t="s">
        <v>2</v>
      </c>
      <c r="M47" s="67" t="s">
        <v>203</v>
      </c>
      <c r="N47" s="67" t="s">
        <v>215</v>
      </c>
      <c r="O47" s="87" t="s">
        <v>216</v>
      </c>
    </row>
    <row r="48" spans="1:18">
      <c r="A48" s="110">
        <v>1</v>
      </c>
      <c r="B48" s="111">
        <v>2</v>
      </c>
      <c r="C48" s="111">
        <v>3</v>
      </c>
      <c r="D48" s="111">
        <v>4</v>
      </c>
      <c r="E48" s="111">
        <v>5</v>
      </c>
      <c r="F48" s="111">
        <v>6</v>
      </c>
      <c r="G48" s="112">
        <v>7</v>
      </c>
      <c r="H48" s="85"/>
      <c r="I48" s="66"/>
      <c r="J48" s="64"/>
      <c r="K48" s="72" t="s">
        <v>228</v>
      </c>
      <c r="L48" s="67"/>
      <c r="M48" s="72" t="s">
        <v>206</v>
      </c>
      <c r="N48" s="72"/>
      <c r="O48" s="87"/>
    </row>
    <row r="49" spans="1:15" ht="15.75" thickBot="1">
      <c r="A49" s="531" t="s">
        <v>105</v>
      </c>
      <c r="B49" s="532"/>
      <c r="C49" s="532"/>
      <c r="D49" s="532"/>
      <c r="E49" s="532"/>
      <c r="F49" s="532"/>
      <c r="G49" s="533"/>
      <c r="H49" s="88" t="s">
        <v>212</v>
      </c>
      <c r="I49" s="534" t="s">
        <v>132</v>
      </c>
      <c r="J49" s="535"/>
      <c r="K49" s="88" t="s">
        <v>14</v>
      </c>
      <c r="L49" s="89" t="s">
        <v>158</v>
      </c>
      <c r="M49" s="88" t="s">
        <v>213</v>
      </c>
      <c r="N49" s="88" t="s">
        <v>214</v>
      </c>
      <c r="O49" s="90">
        <v>8</v>
      </c>
    </row>
    <row r="50" spans="1:15" ht="14.25" customHeight="1">
      <c r="A50" s="191"/>
      <c r="B50" s="188"/>
      <c r="C50" s="188"/>
      <c r="D50" s="188"/>
      <c r="E50" s="188"/>
      <c r="F50" s="188"/>
      <c r="G50" s="188"/>
      <c r="H50" s="189" t="s">
        <v>218</v>
      </c>
      <c r="I50" s="189"/>
      <c r="J50" s="189"/>
      <c r="K50" s="189"/>
      <c r="L50" s="189"/>
      <c r="M50" s="190"/>
      <c r="N50" s="190"/>
      <c r="O50" s="192"/>
    </row>
    <row r="51" spans="1:15">
      <c r="A51" s="540"/>
      <c r="B51" s="541"/>
      <c r="C51" s="541"/>
      <c r="D51" s="541"/>
      <c r="E51" s="541"/>
      <c r="F51" s="541"/>
      <c r="G51" s="542"/>
      <c r="H51" s="113">
        <v>6</v>
      </c>
      <c r="I51" s="113" t="s">
        <v>10</v>
      </c>
      <c r="J51" s="113"/>
      <c r="K51" s="115">
        <f>K52+K56+K59+K62+K65+K67</f>
        <v>3416333</v>
      </c>
      <c r="L51" s="114">
        <f>L52+L56+L59+L62+L65+L67</f>
        <v>11297600</v>
      </c>
      <c r="M51" s="114">
        <f>M52+M56+M59+M62+M65+M67</f>
        <v>11380043</v>
      </c>
      <c r="N51" s="158">
        <f>M51/K51*100</f>
        <v>333.10696000653331</v>
      </c>
      <c r="O51" s="193">
        <f>M51/L51*100</f>
        <v>100.72973905962328</v>
      </c>
    </row>
    <row r="52" spans="1:15">
      <c r="A52" s="118"/>
      <c r="B52" s="18"/>
      <c r="C52" s="18"/>
      <c r="D52" s="18"/>
      <c r="E52" s="18"/>
      <c r="F52" s="18"/>
      <c r="G52" s="18"/>
      <c r="H52" s="18">
        <v>61</v>
      </c>
      <c r="I52" s="18" t="s">
        <v>25</v>
      </c>
      <c r="J52" s="18"/>
      <c r="K52" s="23">
        <f>SUM(K53:K55)</f>
        <v>231831</v>
      </c>
      <c r="L52" s="23">
        <f>SUM(L53:L55)</f>
        <v>152000</v>
      </c>
      <c r="M52" s="23">
        <f>SUM(M53:M55)</f>
        <v>163769</v>
      </c>
      <c r="N52" s="160">
        <f>M52/K52*100</f>
        <v>70.641544918496663</v>
      </c>
      <c r="O52" s="173">
        <f>M52/L52*100</f>
        <v>107.74276315789473</v>
      </c>
    </row>
    <row r="53" spans="1:15">
      <c r="A53" s="118" t="s">
        <v>6</v>
      </c>
      <c r="B53" s="18"/>
      <c r="C53" s="18"/>
      <c r="D53" s="18"/>
      <c r="E53" s="18"/>
      <c r="F53" s="18"/>
      <c r="G53" s="18"/>
      <c r="H53" s="18">
        <v>611</v>
      </c>
      <c r="I53" s="18" t="s">
        <v>26</v>
      </c>
      <c r="J53" s="18"/>
      <c r="K53" s="98">
        <v>166266</v>
      </c>
      <c r="L53" s="23">
        <v>85000</v>
      </c>
      <c r="M53" s="21">
        <v>97121</v>
      </c>
      <c r="N53" s="160">
        <f t="shared" ref="N53:N68" si="2">M53/K53*100</f>
        <v>58.413024911888179</v>
      </c>
      <c r="O53" s="173">
        <f t="shared" ref="O53:O68" si="3">M53/L53*100</f>
        <v>114.26</v>
      </c>
    </row>
    <row r="54" spans="1:15">
      <c r="A54" s="118" t="s">
        <v>6</v>
      </c>
      <c r="B54" s="18"/>
      <c r="C54" s="18"/>
      <c r="D54" s="18"/>
      <c r="E54" s="18"/>
      <c r="F54" s="18"/>
      <c r="G54" s="18"/>
      <c r="H54" s="18">
        <v>613</v>
      </c>
      <c r="I54" s="18" t="s">
        <v>27</v>
      </c>
      <c r="J54" s="18"/>
      <c r="K54" s="98">
        <v>57215</v>
      </c>
      <c r="L54" s="23">
        <v>60000</v>
      </c>
      <c r="M54" s="21">
        <v>60052</v>
      </c>
      <c r="N54" s="160">
        <f t="shared" si="2"/>
        <v>104.95848990649306</v>
      </c>
      <c r="O54" s="173">
        <f t="shared" si="3"/>
        <v>100.08666666666666</v>
      </c>
    </row>
    <row r="55" spans="1:15">
      <c r="A55" s="118" t="s">
        <v>6</v>
      </c>
      <c r="B55" s="18"/>
      <c r="C55" s="18"/>
      <c r="D55" s="18"/>
      <c r="E55" s="18"/>
      <c r="F55" s="18"/>
      <c r="G55" s="18"/>
      <c r="H55" s="18">
        <v>614</v>
      </c>
      <c r="I55" s="18" t="s">
        <v>28</v>
      </c>
      <c r="J55" s="18"/>
      <c r="K55" s="98">
        <v>8350</v>
      </c>
      <c r="L55" s="23">
        <v>7000</v>
      </c>
      <c r="M55" s="21">
        <v>6596</v>
      </c>
      <c r="N55" s="160">
        <f t="shared" si="2"/>
        <v>78.994011976047901</v>
      </c>
      <c r="O55" s="173">
        <f t="shared" si="3"/>
        <v>94.228571428571428</v>
      </c>
    </row>
    <row r="56" spans="1:15">
      <c r="A56" s="118"/>
      <c r="B56" s="18"/>
      <c r="C56" s="18"/>
      <c r="D56" s="18"/>
      <c r="E56" s="18"/>
      <c r="F56" s="18"/>
      <c r="G56" s="18"/>
      <c r="H56" s="18">
        <v>63</v>
      </c>
      <c r="I56" s="18" t="s">
        <v>29</v>
      </c>
      <c r="J56" s="18"/>
      <c r="K56" s="98">
        <f>SUM(K57:K58)</f>
        <v>1961374</v>
      </c>
      <c r="L56" s="23">
        <f>SUM(L57:L58)</f>
        <v>9840000</v>
      </c>
      <c r="M56" s="23">
        <f>SUM(M57:M58)</f>
        <v>9919887</v>
      </c>
      <c r="N56" s="160">
        <f t="shared" si="2"/>
        <v>505.76213409579208</v>
      </c>
      <c r="O56" s="173">
        <f t="shared" si="3"/>
        <v>100.81185975609756</v>
      </c>
    </row>
    <row r="57" spans="1:15">
      <c r="A57" s="118" t="s">
        <v>4</v>
      </c>
      <c r="B57" s="18"/>
      <c r="C57" s="18"/>
      <c r="D57" s="18" t="s">
        <v>8</v>
      </c>
      <c r="E57" s="18"/>
      <c r="F57" s="18"/>
      <c r="G57" s="18"/>
      <c r="H57" s="18">
        <v>633</v>
      </c>
      <c r="I57" s="18" t="s">
        <v>30</v>
      </c>
      <c r="J57" s="18"/>
      <c r="K57" s="98">
        <v>1839675</v>
      </c>
      <c r="L57" s="97">
        <v>8750000</v>
      </c>
      <c r="M57" s="21">
        <v>8799126</v>
      </c>
      <c r="N57" s="160">
        <f t="shared" si="2"/>
        <v>478.29785152268744</v>
      </c>
      <c r="O57" s="173">
        <f t="shared" si="3"/>
        <v>100.56144</v>
      </c>
    </row>
    <row r="58" spans="1:15">
      <c r="A58" s="118"/>
      <c r="B58" s="18"/>
      <c r="C58" s="18"/>
      <c r="D58" s="18"/>
      <c r="E58" s="18"/>
      <c r="F58" s="18"/>
      <c r="G58" s="18"/>
      <c r="H58" s="18" t="s">
        <v>31</v>
      </c>
      <c r="I58" s="18" t="s">
        <v>32</v>
      </c>
      <c r="J58" s="18"/>
      <c r="K58" s="98">
        <v>121699</v>
      </c>
      <c r="L58" s="97">
        <v>1090000</v>
      </c>
      <c r="M58" s="98">
        <v>1120761</v>
      </c>
      <c r="N58" s="160">
        <f t="shared" si="2"/>
        <v>920.92868470570829</v>
      </c>
      <c r="O58" s="173">
        <f t="shared" si="3"/>
        <v>102.82211009174311</v>
      </c>
    </row>
    <row r="59" spans="1:15">
      <c r="A59" s="118"/>
      <c r="B59" s="18"/>
      <c r="C59" s="18"/>
      <c r="D59" s="18"/>
      <c r="E59" s="18"/>
      <c r="F59" s="18"/>
      <c r="G59" s="18"/>
      <c r="H59" s="18">
        <v>64</v>
      </c>
      <c r="I59" s="18" t="s">
        <v>33</v>
      </c>
      <c r="J59" s="18"/>
      <c r="K59" s="98">
        <f>SUM(K60:K61)</f>
        <v>739818</v>
      </c>
      <c r="L59" s="23">
        <f>SUM(L60:L61)</f>
        <v>630600</v>
      </c>
      <c r="M59" s="23">
        <f>SUM(M60:M61)</f>
        <v>627600</v>
      </c>
      <c r="N59" s="160">
        <f t="shared" si="2"/>
        <v>84.831674817319936</v>
      </c>
      <c r="O59" s="173">
        <f t="shared" si="3"/>
        <v>99.52426260704091</v>
      </c>
    </row>
    <row r="60" spans="1:15">
      <c r="A60" s="118" t="s">
        <v>6</v>
      </c>
      <c r="B60" s="18" t="s">
        <v>4</v>
      </c>
      <c r="C60" s="18"/>
      <c r="D60" s="18"/>
      <c r="E60" s="18"/>
      <c r="F60" s="18"/>
      <c r="G60" s="18"/>
      <c r="H60" s="18">
        <v>641</v>
      </c>
      <c r="I60" s="18" t="s">
        <v>34</v>
      </c>
      <c r="J60" s="18"/>
      <c r="K60" s="98">
        <v>3605</v>
      </c>
      <c r="L60" s="97">
        <v>600</v>
      </c>
      <c r="M60" s="21">
        <v>569</v>
      </c>
      <c r="N60" s="160">
        <f t="shared" si="2"/>
        <v>15.783633841886269</v>
      </c>
      <c r="O60" s="173">
        <f t="shared" si="3"/>
        <v>94.833333333333343</v>
      </c>
    </row>
    <row r="61" spans="1:15">
      <c r="A61" s="118" t="s">
        <v>6</v>
      </c>
      <c r="B61" s="18"/>
      <c r="C61" s="18"/>
      <c r="D61" s="18"/>
      <c r="E61" s="18"/>
      <c r="F61" s="18" t="s">
        <v>4</v>
      </c>
      <c r="G61" s="18"/>
      <c r="H61" s="18">
        <v>642</v>
      </c>
      <c r="I61" s="18" t="s">
        <v>35</v>
      </c>
      <c r="J61" s="18"/>
      <c r="K61" s="98">
        <v>736213</v>
      </c>
      <c r="L61" s="97">
        <v>630000</v>
      </c>
      <c r="M61" s="21">
        <v>627031</v>
      </c>
      <c r="N61" s="160">
        <f t="shared" si="2"/>
        <v>85.169781028044881</v>
      </c>
      <c r="O61" s="173">
        <f t="shared" si="3"/>
        <v>99.528730158730156</v>
      </c>
    </row>
    <row r="62" spans="1:15" ht="27.75" customHeight="1">
      <c r="A62" s="194"/>
      <c r="B62" s="101"/>
      <c r="C62" s="101"/>
      <c r="D62" s="101"/>
      <c r="E62" s="101"/>
      <c r="F62" s="101"/>
      <c r="G62" s="101"/>
      <c r="H62" s="101">
        <v>65</v>
      </c>
      <c r="I62" s="514" t="s">
        <v>477</v>
      </c>
      <c r="J62" s="518"/>
      <c r="K62" s="109">
        <f>SUM(K63:K64)</f>
        <v>352210</v>
      </c>
      <c r="L62" s="102">
        <f>SUM(L63:L64)</f>
        <v>400000</v>
      </c>
      <c r="M62" s="102">
        <f>SUM(M63:M64)</f>
        <v>393463</v>
      </c>
      <c r="N62" s="503">
        <f t="shared" si="2"/>
        <v>111.71261463331534</v>
      </c>
      <c r="O62" s="504">
        <f t="shared" si="3"/>
        <v>98.365749999999991</v>
      </c>
    </row>
    <row r="63" spans="1:15" ht="15" customHeight="1">
      <c r="A63" s="118" t="s">
        <v>6</v>
      </c>
      <c r="B63" s="18" t="s">
        <v>4</v>
      </c>
      <c r="C63" s="18" t="s">
        <v>11</v>
      </c>
      <c r="D63" s="18"/>
      <c r="E63" s="18"/>
      <c r="F63" s="18"/>
      <c r="G63" s="18"/>
      <c r="H63" s="18">
        <v>651</v>
      </c>
      <c r="I63" s="18" t="s">
        <v>36</v>
      </c>
      <c r="J63" s="18"/>
      <c r="K63" s="98">
        <v>10953</v>
      </c>
      <c r="L63" s="97">
        <v>10000</v>
      </c>
      <c r="M63" s="21">
        <v>6434</v>
      </c>
      <c r="N63" s="160">
        <f t="shared" si="2"/>
        <v>58.741897197114945</v>
      </c>
      <c r="O63" s="173">
        <f t="shared" si="3"/>
        <v>64.34</v>
      </c>
    </row>
    <row r="64" spans="1:15">
      <c r="A64" s="118" t="s">
        <v>6</v>
      </c>
      <c r="B64" s="18" t="s">
        <v>4</v>
      </c>
      <c r="C64" s="18" t="s">
        <v>11</v>
      </c>
      <c r="D64" s="18"/>
      <c r="E64" s="18"/>
      <c r="F64" s="18"/>
      <c r="G64" s="18"/>
      <c r="H64" s="18">
        <v>653</v>
      </c>
      <c r="I64" s="18" t="s">
        <v>37</v>
      </c>
      <c r="J64" s="18"/>
      <c r="K64" s="98">
        <v>341257</v>
      </c>
      <c r="L64" s="97">
        <v>390000</v>
      </c>
      <c r="M64" s="21">
        <v>387029</v>
      </c>
      <c r="N64" s="160">
        <f t="shared" si="2"/>
        <v>113.412765159396</v>
      </c>
      <c r="O64" s="173">
        <f t="shared" si="3"/>
        <v>99.238205128205124</v>
      </c>
    </row>
    <row r="65" spans="1:15" ht="26.25" customHeight="1">
      <c r="A65" s="194"/>
      <c r="B65" s="101"/>
      <c r="C65" s="101"/>
      <c r="D65" s="101"/>
      <c r="E65" s="101"/>
      <c r="F65" s="101"/>
      <c r="G65" s="101"/>
      <c r="H65" s="101" t="s">
        <v>223</v>
      </c>
      <c r="I65" s="514" t="s">
        <v>229</v>
      </c>
      <c r="J65" s="518"/>
      <c r="K65" s="109">
        <v>0</v>
      </c>
      <c r="L65" s="117">
        <f>L66</f>
        <v>200000</v>
      </c>
      <c r="M65" s="117">
        <f>M66</f>
        <v>200000</v>
      </c>
      <c r="N65" s="505">
        <v>0</v>
      </c>
      <c r="O65" s="504">
        <f t="shared" si="3"/>
        <v>100</v>
      </c>
    </row>
    <row r="66" spans="1:15" ht="15" customHeight="1">
      <c r="A66" s="118"/>
      <c r="B66" s="18"/>
      <c r="C66" s="18"/>
      <c r="D66" s="18"/>
      <c r="E66" s="18"/>
      <c r="F66" s="18"/>
      <c r="G66" s="18"/>
      <c r="H66" s="18" t="s">
        <v>224</v>
      </c>
      <c r="I66" s="519" t="s">
        <v>225</v>
      </c>
      <c r="J66" s="520"/>
      <c r="K66" s="98">
        <v>0</v>
      </c>
      <c r="L66" s="97">
        <v>200000</v>
      </c>
      <c r="M66" s="117">
        <v>200000</v>
      </c>
      <c r="N66" s="162">
        <v>0</v>
      </c>
      <c r="O66" s="173">
        <f t="shared" si="3"/>
        <v>100</v>
      </c>
    </row>
    <row r="67" spans="1:15">
      <c r="A67" s="118"/>
      <c r="B67" s="18"/>
      <c r="C67" s="18"/>
      <c r="D67" s="18"/>
      <c r="E67" s="18"/>
      <c r="F67" s="18"/>
      <c r="G67" s="18"/>
      <c r="H67" s="18" t="s">
        <v>38</v>
      </c>
      <c r="I67" s="18" t="s">
        <v>39</v>
      </c>
      <c r="J67" s="18"/>
      <c r="K67" s="98">
        <f>K68</f>
        <v>131100</v>
      </c>
      <c r="L67" s="97">
        <f>L68</f>
        <v>75000</v>
      </c>
      <c r="M67" s="97">
        <f>M68</f>
        <v>75324</v>
      </c>
      <c r="N67" s="160">
        <f t="shared" si="2"/>
        <v>57.455377574370715</v>
      </c>
      <c r="O67" s="173">
        <f t="shared" si="3"/>
        <v>100.43200000000002</v>
      </c>
    </row>
    <row r="68" spans="1:15">
      <c r="A68" s="118" t="s">
        <v>6</v>
      </c>
      <c r="B68" s="18"/>
      <c r="C68" s="18"/>
      <c r="D68" s="18"/>
      <c r="E68" s="18"/>
      <c r="F68" s="18"/>
      <c r="G68" s="18"/>
      <c r="H68" s="18" t="s">
        <v>40</v>
      </c>
      <c r="I68" s="18" t="s">
        <v>222</v>
      </c>
      <c r="J68" s="18"/>
      <c r="K68" s="98">
        <v>131100</v>
      </c>
      <c r="L68" s="97">
        <v>75000</v>
      </c>
      <c r="M68" s="117">
        <v>75324</v>
      </c>
      <c r="N68" s="160">
        <f t="shared" si="2"/>
        <v>57.455377574370715</v>
      </c>
      <c r="O68" s="173">
        <f t="shared" si="3"/>
        <v>100.43200000000002</v>
      </c>
    </row>
    <row r="69" spans="1:15">
      <c r="A69" s="195"/>
      <c r="B69" s="186"/>
      <c r="C69" s="186"/>
      <c r="D69" s="186"/>
      <c r="E69" s="186"/>
      <c r="F69" s="186"/>
      <c r="G69" s="186"/>
      <c r="H69" s="113">
        <v>7</v>
      </c>
      <c r="I69" s="113" t="s">
        <v>12</v>
      </c>
      <c r="J69" s="113"/>
      <c r="K69" s="115">
        <f>K70</f>
        <v>0</v>
      </c>
      <c r="L69" s="114">
        <f>L70</f>
        <v>760</v>
      </c>
      <c r="M69" s="114">
        <f>M70</f>
        <v>763</v>
      </c>
      <c r="N69" s="165">
        <v>0</v>
      </c>
      <c r="O69" s="196">
        <f>M69/L69*100</f>
        <v>100.39473684210527</v>
      </c>
    </row>
    <row r="70" spans="1:15">
      <c r="A70" s="118"/>
      <c r="B70" s="18"/>
      <c r="C70" s="18" t="s">
        <v>4</v>
      </c>
      <c r="D70" s="18"/>
      <c r="E70" s="18"/>
      <c r="F70" s="18"/>
      <c r="G70" s="18"/>
      <c r="H70" s="18">
        <v>72</v>
      </c>
      <c r="I70" s="18" t="s">
        <v>41</v>
      </c>
      <c r="J70" s="18"/>
      <c r="K70" s="98">
        <v>0</v>
      </c>
      <c r="L70" s="23">
        <f>L71</f>
        <v>760</v>
      </c>
      <c r="M70" s="23">
        <v>763</v>
      </c>
      <c r="N70" s="161">
        <v>0</v>
      </c>
      <c r="O70" s="197">
        <f>M70/L70*100</f>
        <v>100.39473684210527</v>
      </c>
    </row>
    <row r="71" spans="1:15">
      <c r="A71" s="118"/>
      <c r="B71" s="18"/>
      <c r="C71" s="18"/>
      <c r="D71" s="18"/>
      <c r="E71" s="18"/>
      <c r="F71" s="18" t="s">
        <v>9</v>
      </c>
      <c r="G71" s="18"/>
      <c r="H71" s="18" t="s">
        <v>42</v>
      </c>
      <c r="I71" s="18" t="s">
        <v>43</v>
      </c>
      <c r="J71" s="18"/>
      <c r="K71" s="98">
        <v>0</v>
      </c>
      <c r="L71" s="23">
        <v>760</v>
      </c>
      <c r="M71" s="23">
        <v>763</v>
      </c>
      <c r="N71" s="161">
        <v>0</v>
      </c>
      <c r="O71" s="198">
        <f>M71/L71*100</f>
        <v>100.39473684210527</v>
      </c>
    </row>
    <row r="72" spans="1:15">
      <c r="A72" s="543"/>
      <c r="B72" s="544"/>
      <c r="C72" s="544"/>
      <c r="D72" s="544"/>
      <c r="E72" s="544"/>
      <c r="F72" s="544"/>
      <c r="G72" s="544"/>
      <c r="H72" s="113">
        <v>3</v>
      </c>
      <c r="I72" s="113" t="s">
        <v>13</v>
      </c>
      <c r="J72" s="113"/>
      <c r="K72" s="114">
        <f>K73+K79+K84+K86+K88</f>
        <v>2656416</v>
      </c>
      <c r="L72" s="114">
        <f>L73+L79+L84+L86+L88</f>
        <v>5736825</v>
      </c>
      <c r="M72" s="114">
        <f>M73+M79+M84+M86+M88</f>
        <v>5747397</v>
      </c>
      <c r="N72" s="158">
        <f>M72/K72*100</f>
        <v>216.35907177189117</v>
      </c>
      <c r="O72" s="193">
        <f>M72/L72*100</f>
        <v>100.18428311827536</v>
      </c>
    </row>
    <row r="73" spans="1:15">
      <c r="A73" s="118"/>
      <c r="B73" s="18"/>
      <c r="C73" s="18"/>
      <c r="D73" s="18"/>
      <c r="E73" s="18"/>
      <c r="F73" s="18"/>
      <c r="G73" s="18"/>
      <c r="H73" s="18">
        <v>31</v>
      </c>
      <c r="I73" s="18" t="s">
        <v>44</v>
      </c>
      <c r="J73" s="18"/>
      <c r="K73" s="23">
        <f>SUM(K74:K78)</f>
        <v>559989</v>
      </c>
      <c r="L73" s="23">
        <f>SUM(L74:L78)</f>
        <v>1003100</v>
      </c>
      <c r="M73" s="23">
        <f>SUM(M74:M78)</f>
        <v>1002274</v>
      </c>
      <c r="N73" s="159">
        <f t="shared" ref="N73:N89" si="4">M73/K73*100</f>
        <v>178.98101569852264</v>
      </c>
      <c r="O73" s="173">
        <f>M73/L73*100</f>
        <v>99.917655268667133</v>
      </c>
    </row>
    <row r="74" spans="1:15">
      <c r="A74" s="118" t="s">
        <v>6</v>
      </c>
      <c r="B74" s="18"/>
      <c r="C74" s="18" t="s">
        <v>4</v>
      </c>
      <c r="D74" s="18"/>
      <c r="E74" s="18"/>
      <c r="F74" s="18"/>
      <c r="G74" s="18"/>
      <c r="H74" s="18">
        <v>311</v>
      </c>
      <c r="I74" s="519" t="s">
        <v>45</v>
      </c>
      <c r="J74" s="520"/>
      <c r="K74" s="23">
        <v>350938</v>
      </c>
      <c r="L74" s="23">
        <v>450000</v>
      </c>
      <c r="M74" s="21">
        <v>474494</v>
      </c>
      <c r="N74" s="159">
        <f t="shared" si="4"/>
        <v>135.20735856476074</v>
      </c>
      <c r="O74" s="173">
        <f t="shared" ref="O74:O90" si="5">M74/L74*100</f>
        <v>105.44311111111111</v>
      </c>
    </row>
    <row r="75" spans="1:15">
      <c r="A75" s="118"/>
      <c r="B75" s="18"/>
      <c r="C75" s="18"/>
      <c r="D75" s="18"/>
      <c r="E75" s="18"/>
      <c r="F75" s="18"/>
      <c r="G75" s="18"/>
      <c r="H75" s="18" t="s">
        <v>46</v>
      </c>
      <c r="I75" s="18" t="s">
        <v>47</v>
      </c>
      <c r="J75" s="18"/>
      <c r="K75" s="23">
        <v>108917</v>
      </c>
      <c r="L75" s="23">
        <v>348000</v>
      </c>
      <c r="M75" s="21">
        <v>322948</v>
      </c>
      <c r="N75" s="159">
        <f t="shared" si="4"/>
        <v>296.50835039525509</v>
      </c>
      <c r="O75" s="173">
        <f t="shared" si="5"/>
        <v>92.801149425287349</v>
      </c>
    </row>
    <row r="76" spans="1:15">
      <c r="A76" s="118" t="s">
        <v>6</v>
      </c>
      <c r="B76" s="18"/>
      <c r="C76" s="18"/>
      <c r="D76" s="18"/>
      <c r="E76" s="18"/>
      <c r="F76" s="18"/>
      <c r="G76" s="18"/>
      <c r="H76" s="18">
        <v>312</v>
      </c>
      <c r="I76" s="18" t="s">
        <v>48</v>
      </c>
      <c r="J76" s="18"/>
      <c r="K76" s="23">
        <v>21039</v>
      </c>
      <c r="L76" s="23">
        <v>68000</v>
      </c>
      <c r="M76" s="98">
        <v>67672</v>
      </c>
      <c r="N76" s="159">
        <f t="shared" si="4"/>
        <v>321.65026854888538</v>
      </c>
      <c r="O76" s="173">
        <f t="shared" si="5"/>
        <v>99.517647058823528</v>
      </c>
    </row>
    <row r="77" spans="1:15">
      <c r="A77" s="118" t="s">
        <v>6</v>
      </c>
      <c r="B77" s="18"/>
      <c r="C77" s="18"/>
      <c r="D77" s="18"/>
      <c r="E77" s="18"/>
      <c r="F77" s="18"/>
      <c r="G77" s="18"/>
      <c r="H77" s="18">
        <v>313</v>
      </c>
      <c r="I77" s="18" t="s">
        <v>49</v>
      </c>
      <c r="J77" s="18"/>
      <c r="K77" s="23">
        <v>60362</v>
      </c>
      <c r="L77" s="23">
        <v>77300</v>
      </c>
      <c r="M77" s="21">
        <v>77331</v>
      </c>
      <c r="N77" s="159">
        <f t="shared" si="4"/>
        <v>128.11205725456415</v>
      </c>
      <c r="O77" s="173">
        <f t="shared" si="5"/>
        <v>100.04010349288485</v>
      </c>
    </row>
    <row r="78" spans="1:15">
      <c r="A78" s="118"/>
      <c r="B78" s="18"/>
      <c r="C78" s="18"/>
      <c r="D78" s="18"/>
      <c r="E78" s="18"/>
      <c r="F78" s="18"/>
      <c r="G78" s="18"/>
      <c r="H78" s="18" t="s">
        <v>50</v>
      </c>
      <c r="I78" s="18" t="s">
        <v>51</v>
      </c>
      <c r="J78" s="18"/>
      <c r="K78" s="23">
        <v>18733</v>
      </c>
      <c r="L78" s="23">
        <v>59800</v>
      </c>
      <c r="M78" s="21">
        <v>59829</v>
      </c>
      <c r="N78" s="159">
        <f t="shared" si="4"/>
        <v>319.37756899588965</v>
      </c>
      <c r="O78" s="173">
        <f t="shared" si="5"/>
        <v>100.04849498327759</v>
      </c>
    </row>
    <row r="79" spans="1:15">
      <c r="A79" s="118"/>
      <c r="B79" s="18"/>
      <c r="C79" s="18"/>
      <c r="D79" s="18"/>
      <c r="E79" s="18"/>
      <c r="F79" s="18"/>
      <c r="G79" s="18"/>
      <c r="H79" s="18">
        <v>32</v>
      </c>
      <c r="I79" s="18" t="s">
        <v>52</v>
      </c>
      <c r="J79" s="18"/>
      <c r="K79" s="23">
        <f>SUM(K80:K83)</f>
        <v>1581453</v>
      </c>
      <c r="L79" s="23">
        <f>SUM(L80:L83)</f>
        <v>3550975</v>
      </c>
      <c r="M79" s="23">
        <f>SUM(M80:M83)</f>
        <v>3555941</v>
      </c>
      <c r="N79" s="159">
        <f t="shared" si="4"/>
        <v>224.85277779358603</v>
      </c>
      <c r="O79" s="173">
        <f t="shared" si="5"/>
        <v>100.13984891473469</v>
      </c>
    </row>
    <row r="80" spans="1:15">
      <c r="A80" s="118" t="s">
        <v>6</v>
      </c>
      <c r="B80" s="18"/>
      <c r="C80" s="18"/>
      <c r="D80" s="18"/>
      <c r="E80" s="18"/>
      <c r="F80" s="18"/>
      <c r="G80" s="18"/>
      <c r="H80" s="18">
        <v>321</v>
      </c>
      <c r="I80" s="18" t="s">
        <v>53</v>
      </c>
      <c r="J80" s="18"/>
      <c r="K80" s="23">
        <v>24884</v>
      </c>
      <c r="L80" s="23">
        <v>25500</v>
      </c>
      <c r="M80" s="21">
        <v>25306</v>
      </c>
      <c r="N80" s="159">
        <f t="shared" si="4"/>
        <v>101.6958688313776</v>
      </c>
      <c r="O80" s="173">
        <f t="shared" si="5"/>
        <v>99.239215686274505</v>
      </c>
    </row>
    <row r="81" spans="1:15">
      <c r="A81" s="118" t="s">
        <v>6</v>
      </c>
      <c r="B81" s="18"/>
      <c r="C81" s="18" t="s">
        <v>11</v>
      </c>
      <c r="D81" s="18"/>
      <c r="E81" s="18"/>
      <c r="F81" s="18"/>
      <c r="G81" s="18"/>
      <c r="H81" s="18">
        <v>322</v>
      </c>
      <c r="I81" s="18" t="s">
        <v>54</v>
      </c>
      <c r="J81" s="18"/>
      <c r="K81" s="23">
        <v>309042</v>
      </c>
      <c r="L81" s="23">
        <v>325000</v>
      </c>
      <c r="M81" s="21">
        <v>325636</v>
      </c>
      <c r="N81" s="159">
        <f t="shared" si="4"/>
        <v>105.36949670271353</v>
      </c>
      <c r="O81" s="173">
        <f t="shared" si="5"/>
        <v>100.1956923076923</v>
      </c>
    </row>
    <row r="82" spans="1:15">
      <c r="A82" s="118" t="s">
        <v>6</v>
      </c>
      <c r="B82" s="18"/>
      <c r="C82" s="18" t="s">
        <v>11</v>
      </c>
      <c r="D82" s="18" t="s">
        <v>8</v>
      </c>
      <c r="E82" s="18"/>
      <c r="F82" s="18"/>
      <c r="G82" s="18"/>
      <c r="H82" s="18">
        <v>323</v>
      </c>
      <c r="I82" s="18" t="s">
        <v>55</v>
      </c>
      <c r="J82" s="18"/>
      <c r="K82" s="23">
        <v>891551</v>
      </c>
      <c r="L82" s="23">
        <v>2850475</v>
      </c>
      <c r="M82" s="21">
        <v>2849704</v>
      </c>
      <c r="N82" s="159">
        <f t="shared" si="4"/>
        <v>319.63443482201239</v>
      </c>
      <c r="O82" s="173">
        <f t="shared" si="5"/>
        <v>99.972951876441641</v>
      </c>
    </row>
    <row r="83" spans="1:15">
      <c r="A83" s="118" t="s">
        <v>6</v>
      </c>
      <c r="B83" s="18"/>
      <c r="C83" s="18" t="s">
        <v>11</v>
      </c>
      <c r="D83" s="18" t="s">
        <v>8</v>
      </c>
      <c r="E83" s="18"/>
      <c r="F83" s="18"/>
      <c r="G83" s="18"/>
      <c r="H83" s="18">
        <v>329</v>
      </c>
      <c r="I83" s="18" t="s">
        <v>56</v>
      </c>
      <c r="J83" s="18"/>
      <c r="K83" s="23">
        <v>355976</v>
      </c>
      <c r="L83" s="23">
        <v>350000</v>
      </c>
      <c r="M83" s="21">
        <v>355295</v>
      </c>
      <c r="N83" s="159">
        <f t="shared" si="4"/>
        <v>99.808694968200101</v>
      </c>
      <c r="O83" s="173">
        <f t="shared" si="5"/>
        <v>101.51285714285714</v>
      </c>
    </row>
    <row r="84" spans="1:15">
      <c r="A84" s="118"/>
      <c r="B84" s="18"/>
      <c r="C84" s="18"/>
      <c r="D84" s="18"/>
      <c r="E84" s="18"/>
      <c r="F84" s="18"/>
      <c r="G84" s="18"/>
      <c r="H84" s="18">
        <v>34</v>
      </c>
      <c r="I84" s="18" t="s">
        <v>57</v>
      </c>
      <c r="J84" s="18"/>
      <c r="K84" s="23">
        <f>K85</f>
        <v>6590</v>
      </c>
      <c r="L84" s="23">
        <f>L85</f>
        <v>5000</v>
      </c>
      <c r="M84" s="23">
        <f>M85</f>
        <v>5640</v>
      </c>
      <c r="N84" s="159">
        <f t="shared" si="4"/>
        <v>85.584218512898332</v>
      </c>
      <c r="O84" s="173">
        <f t="shared" si="5"/>
        <v>112.79999999999998</v>
      </c>
    </row>
    <row r="85" spans="1:15">
      <c r="A85" s="118" t="s">
        <v>6</v>
      </c>
      <c r="B85" s="18"/>
      <c r="C85" s="18"/>
      <c r="D85" s="18"/>
      <c r="E85" s="18"/>
      <c r="F85" s="18"/>
      <c r="G85" s="18"/>
      <c r="H85" s="18">
        <v>343</v>
      </c>
      <c r="I85" s="18" t="s">
        <v>58</v>
      </c>
      <c r="J85" s="18"/>
      <c r="K85" s="23">
        <v>6590</v>
      </c>
      <c r="L85" s="23">
        <v>5000</v>
      </c>
      <c r="M85" s="21">
        <v>5640</v>
      </c>
      <c r="N85" s="159">
        <f t="shared" si="4"/>
        <v>85.584218512898332</v>
      </c>
      <c r="O85" s="173">
        <f t="shared" si="5"/>
        <v>112.79999999999998</v>
      </c>
    </row>
    <row r="86" spans="1:15" ht="23.25" customHeight="1">
      <c r="A86" s="194"/>
      <c r="B86" s="101"/>
      <c r="C86" s="101"/>
      <c r="D86" s="101"/>
      <c r="E86" s="101"/>
      <c r="F86" s="101"/>
      <c r="G86" s="101"/>
      <c r="H86" s="101">
        <v>37</v>
      </c>
      <c r="I86" s="514" t="s">
        <v>480</v>
      </c>
      <c r="J86" s="518"/>
      <c r="K86" s="102">
        <f>K87</f>
        <v>267654</v>
      </c>
      <c r="L86" s="102">
        <f>L87</f>
        <v>432800</v>
      </c>
      <c r="M86" s="102">
        <f>M87</f>
        <v>433904</v>
      </c>
      <c r="N86" s="506">
        <f t="shared" si="4"/>
        <v>162.11377375268071</v>
      </c>
      <c r="O86" s="504">
        <f t="shared" si="5"/>
        <v>100.25508317929759</v>
      </c>
    </row>
    <row r="87" spans="1:15" ht="15" customHeight="1">
      <c r="A87" s="118" t="s">
        <v>6</v>
      </c>
      <c r="B87" s="18"/>
      <c r="C87" s="18"/>
      <c r="D87" s="18" t="s">
        <v>8</v>
      </c>
      <c r="E87" s="18"/>
      <c r="F87" s="18"/>
      <c r="G87" s="18"/>
      <c r="H87" s="18">
        <v>372</v>
      </c>
      <c r="I87" s="18" t="s">
        <v>59</v>
      </c>
      <c r="J87" s="18"/>
      <c r="K87" s="23">
        <v>267654</v>
      </c>
      <c r="L87" s="23">
        <v>432800</v>
      </c>
      <c r="M87" s="21">
        <v>433904</v>
      </c>
      <c r="N87" s="159">
        <f t="shared" si="4"/>
        <v>162.11377375268071</v>
      </c>
      <c r="O87" s="173">
        <f t="shared" si="5"/>
        <v>100.25508317929759</v>
      </c>
    </row>
    <row r="88" spans="1:15">
      <c r="A88" s="118"/>
      <c r="B88" s="18"/>
      <c r="C88" s="18"/>
      <c r="D88" s="18"/>
      <c r="E88" s="18"/>
      <c r="F88" s="18"/>
      <c r="G88" s="18"/>
      <c r="H88" s="18">
        <v>38</v>
      </c>
      <c r="I88" s="18" t="s">
        <v>60</v>
      </c>
      <c r="J88" s="18"/>
      <c r="K88" s="23">
        <f>SUM(K89:K90)</f>
        <v>240730</v>
      </c>
      <c r="L88" s="23">
        <f>SUM(L89:L90)</f>
        <v>744950</v>
      </c>
      <c r="M88" s="23">
        <f>SUM(M89:M90)</f>
        <v>749638</v>
      </c>
      <c r="N88" s="159">
        <f t="shared" si="4"/>
        <v>311.40198562705103</v>
      </c>
      <c r="O88" s="173">
        <f t="shared" si="5"/>
        <v>100.6293039801329</v>
      </c>
    </row>
    <row r="89" spans="1:15">
      <c r="A89" s="118" t="s">
        <v>6</v>
      </c>
      <c r="B89" s="18"/>
      <c r="C89" s="18"/>
      <c r="D89" s="18" t="s">
        <v>8</v>
      </c>
      <c r="E89" s="18"/>
      <c r="F89" s="18"/>
      <c r="G89" s="18"/>
      <c r="H89" s="18">
        <v>381</v>
      </c>
      <c r="I89" s="18" t="s">
        <v>61</v>
      </c>
      <c r="J89" s="18"/>
      <c r="K89" s="23">
        <v>240730</v>
      </c>
      <c r="L89" s="23">
        <v>494950</v>
      </c>
      <c r="M89" s="21">
        <v>499638</v>
      </c>
      <c r="N89" s="159">
        <f t="shared" si="4"/>
        <v>207.55119843808413</v>
      </c>
      <c r="O89" s="173">
        <f t="shared" si="5"/>
        <v>100.94716638044248</v>
      </c>
    </row>
    <row r="90" spans="1:15">
      <c r="A90" s="118"/>
      <c r="B90" s="18"/>
      <c r="C90" s="18"/>
      <c r="D90" s="18" t="s">
        <v>8</v>
      </c>
      <c r="E90" s="18"/>
      <c r="F90" s="18" t="s">
        <v>4</v>
      </c>
      <c r="G90" s="18"/>
      <c r="H90" s="18">
        <v>386</v>
      </c>
      <c r="I90" s="18" t="s">
        <v>62</v>
      </c>
      <c r="J90" s="18"/>
      <c r="K90" s="23">
        <v>0</v>
      </c>
      <c r="L90" s="23">
        <v>250000</v>
      </c>
      <c r="M90" s="98">
        <v>250000</v>
      </c>
      <c r="N90" s="159">
        <v>0</v>
      </c>
      <c r="O90" s="173">
        <f t="shared" si="5"/>
        <v>100</v>
      </c>
    </row>
    <row r="91" spans="1:15">
      <c r="A91" s="545"/>
      <c r="B91" s="546"/>
      <c r="C91" s="546"/>
      <c r="D91" s="546"/>
      <c r="E91" s="546"/>
      <c r="F91" s="546"/>
      <c r="G91" s="546"/>
      <c r="H91" s="113">
        <v>4</v>
      </c>
      <c r="I91" s="113" t="s">
        <v>15</v>
      </c>
      <c r="J91" s="113"/>
      <c r="K91" s="115">
        <f>K92+K94</f>
        <v>1197223</v>
      </c>
      <c r="L91" s="114">
        <f>L92+L94</f>
        <v>4459375</v>
      </c>
      <c r="M91" s="114">
        <f>M92+M94</f>
        <v>2018747</v>
      </c>
      <c r="N91" s="158">
        <f>M91/K91*100</f>
        <v>168.61912943536834</v>
      </c>
      <c r="O91" s="193">
        <f>M91/L91*100</f>
        <v>45.269729502452698</v>
      </c>
    </row>
    <row r="92" spans="1:15">
      <c r="A92" s="199"/>
      <c r="B92" s="24"/>
      <c r="C92" s="24"/>
      <c r="D92" s="24"/>
      <c r="E92" s="24"/>
      <c r="F92" s="24"/>
      <c r="G92" s="24"/>
      <c r="H92" s="103" t="s">
        <v>63</v>
      </c>
      <c r="I92" s="24" t="s">
        <v>64</v>
      </c>
      <c r="J92" s="24"/>
      <c r="K92" s="156">
        <f>K93</f>
        <v>51250</v>
      </c>
      <c r="L92" s="104">
        <f>L93</f>
        <v>133625</v>
      </c>
      <c r="M92" s="104">
        <f>M93</f>
        <v>131750</v>
      </c>
      <c r="N92" s="159">
        <f t="shared" ref="N92:N96" si="6">M92/K92*100</f>
        <v>257.07317073170731</v>
      </c>
      <c r="O92" s="200">
        <f t="shared" ref="O92:O97" si="7">M92/L92*100</f>
        <v>98.596819457436851</v>
      </c>
    </row>
    <row r="93" spans="1:15">
      <c r="A93" s="199" t="s">
        <v>6</v>
      </c>
      <c r="B93" s="24"/>
      <c r="C93" s="24" t="s">
        <v>11</v>
      </c>
      <c r="D93" s="24" t="s">
        <v>8</v>
      </c>
      <c r="E93" s="24"/>
      <c r="F93" s="24"/>
      <c r="G93" s="24"/>
      <c r="H93" s="103" t="s">
        <v>65</v>
      </c>
      <c r="I93" s="24" t="s">
        <v>66</v>
      </c>
      <c r="J93" s="24"/>
      <c r="K93" s="156">
        <v>51250</v>
      </c>
      <c r="L93" s="104">
        <v>133625</v>
      </c>
      <c r="M93" s="105">
        <v>131750</v>
      </c>
      <c r="N93" s="159">
        <f t="shared" si="6"/>
        <v>257.07317073170731</v>
      </c>
      <c r="O93" s="200">
        <f t="shared" si="7"/>
        <v>98.596819457436851</v>
      </c>
    </row>
    <row r="94" spans="1:15" ht="15" customHeight="1">
      <c r="A94" s="118"/>
      <c r="B94" s="18"/>
      <c r="C94" s="18"/>
      <c r="D94" s="18"/>
      <c r="E94" s="18"/>
      <c r="F94" s="18"/>
      <c r="G94" s="18"/>
      <c r="H94" s="18">
        <v>42</v>
      </c>
      <c r="I94" s="18" t="s">
        <v>67</v>
      </c>
      <c r="J94" s="18"/>
      <c r="K94" s="98">
        <f>SUM(K95:K97)</f>
        <v>1145973</v>
      </c>
      <c r="L94" s="23">
        <f>SUM(L95:L97)</f>
        <v>4325750</v>
      </c>
      <c r="M94" s="23">
        <f>SUM(M95:M97)</f>
        <v>1886997</v>
      </c>
      <c r="N94" s="159">
        <f t="shared" si="6"/>
        <v>164.66330358568658</v>
      </c>
      <c r="O94" s="200">
        <f t="shared" si="7"/>
        <v>43.622423857134599</v>
      </c>
    </row>
    <row r="95" spans="1:15">
      <c r="A95" s="118"/>
      <c r="B95" s="18"/>
      <c r="C95" s="18" t="s">
        <v>11</v>
      </c>
      <c r="D95" s="18" t="s">
        <v>8</v>
      </c>
      <c r="E95" s="18"/>
      <c r="F95" s="18"/>
      <c r="G95" s="18"/>
      <c r="H95" s="18">
        <v>421</v>
      </c>
      <c r="I95" s="18" t="s">
        <v>68</v>
      </c>
      <c r="J95" s="18"/>
      <c r="K95" s="98">
        <v>1142084</v>
      </c>
      <c r="L95" s="23">
        <v>4210000</v>
      </c>
      <c r="M95" s="105">
        <v>1772221</v>
      </c>
      <c r="N95" s="159">
        <f t="shared" si="6"/>
        <v>155.1743129226922</v>
      </c>
      <c r="O95" s="200">
        <f t="shared" si="7"/>
        <v>42.0955106888361</v>
      </c>
    </row>
    <row r="96" spans="1:15">
      <c r="A96" s="118"/>
      <c r="B96" s="18"/>
      <c r="C96" s="18"/>
      <c r="D96" s="18"/>
      <c r="E96" s="18"/>
      <c r="F96" s="18"/>
      <c r="G96" s="18"/>
      <c r="H96" s="18" t="s">
        <v>69</v>
      </c>
      <c r="I96" s="18" t="s">
        <v>70</v>
      </c>
      <c r="J96" s="18"/>
      <c r="K96" s="98">
        <v>3889</v>
      </c>
      <c r="L96" s="23">
        <v>102000</v>
      </c>
      <c r="M96" s="105">
        <v>101026</v>
      </c>
      <c r="N96" s="159">
        <f t="shared" si="6"/>
        <v>2597.7372075083567</v>
      </c>
      <c r="O96" s="200">
        <f t="shared" si="7"/>
        <v>99.045098039215688</v>
      </c>
    </row>
    <row r="97" spans="1:15" ht="15.75" thickBot="1">
      <c r="A97" s="201"/>
      <c r="B97" s="202"/>
      <c r="C97" s="202"/>
      <c r="D97" s="202"/>
      <c r="E97" s="202"/>
      <c r="F97" s="202"/>
      <c r="G97" s="202"/>
      <c r="H97" s="202" t="s">
        <v>226</v>
      </c>
      <c r="I97" s="521" t="s">
        <v>227</v>
      </c>
      <c r="J97" s="522"/>
      <c r="K97" s="203">
        <v>0</v>
      </c>
      <c r="L97" s="204">
        <v>13750</v>
      </c>
      <c r="M97" s="205">
        <v>13750</v>
      </c>
      <c r="N97" s="206">
        <v>0</v>
      </c>
      <c r="O97" s="207">
        <f t="shared" si="7"/>
        <v>100</v>
      </c>
    </row>
    <row r="98" spans="1:15" ht="10.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13"/>
      <c r="N98" s="13"/>
      <c r="O98" s="107"/>
    </row>
    <row r="99" spans="1:15" ht="14.25" customHeight="1">
      <c r="A99" s="208"/>
      <c r="B99" s="209"/>
      <c r="C99" s="209"/>
      <c r="D99" s="209"/>
      <c r="E99" s="209"/>
      <c r="F99" s="209"/>
      <c r="G99" s="209"/>
      <c r="H99" s="209" t="s">
        <v>219</v>
      </c>
      <c r="I99" s="209"/>
      <c r="J99" s="209"/>
      <c r="K99" s="209"/>
      <c r="L99" s="209"/>
      <c r="M99" s="210"/>
      <c r="N99" s="210"/>
      <c r="O99" s="211"/>
    </row>
    <row r="100" spans="1:15" ht="14.25" customHeight="1">
      <c r="A100" s="545"/>
      <c r="B100" s="546"/>
      <c r="C100" s="546"/>
      <c r="D100" s="546"/>
      <c r="E100" s="546"/>
      <c r="F100" s="546"/>
      <c r="G100" s="546"/>
      <c r="H100" s="113">
        <v>8</v>
      </c>
      <c r="I100" s="113" t="s">
        <v>18</v>
      </c>
      <c r="J100" s="113"/>
      <c r="K100" s="114">
        <f>K101</f>
        <v>700000</v>
      </c>
      <c r="L100" s="114">
        <v>0</v>
      </c>
      <c r="M100" s="115">
        <f>M101</f>
        <v>200000</v>
      </c>
      <c r="N100" s="164">
        <f>M100/K100*100</f>
        <v>28.571428571428569</v>
      </c>
      <c r="O100" s="212">
        <v>0</v>
      </c>
    </row>
    <row r="101" spans="1:15" ht="13.5" customHeight="1">
      <c r="A101" s="118"/>
      <c r="B101" s="18"/>
      <c r="C101" s="18"/>
      <c r="D101" s="18"/>
      <c r="E101" s="18"/>
      <c r="F101" s="18"/>
      <c r="G101" s="18"/>
      <c r="H101" s="100" t="s">
        <v>71</v>
      </c>
      <c r="I101" s="18" t="s">
        <v>72</v>
      </c>
      <c r="J101" s="18"/>
      <c r="K101" s="23">
        <f>K102</f>
        <v>700000</v>
      </c>
      <c r="L101" s="23">
        <v>0</v>
      </c>
      <c r="M101" s="98">
        <v>200000</v>
      </c>
      <c r="N101" s="169">
        <f t="shared" ref="N101:N105" si="8">M101/K101*100</f>
        <v>28.571428571428569</v>
      </c>
      <c r="O101" s="213">
        <v>0</v>
      </c>
    </row>
    <row r="102" spans="1:15" ht="24.75" customHeight="1">
      <c r="A102" s="194"/>
      <c r="B102" s="101"/>
      <c r="C102" s="101"/>
      <c r="D102" s="101"/>
      <c r="E102" s="101"/>
      <c r="F102" s="101"/>
      <c r="G102" s="101"/>
      <c r="H102" s="108" t="s">
        <v>73</v>
      </c>
      <c r="I102" s="514" t="s">
        <v>478</v>
      </c>
      <c r="J102" s="515"/>
      <c r="K102" s="157">
        <v>700000</v>
      </c>
      <c r="L102" s="102">
        <v>0</v>
      </c>
      <c r="M102" s="109">
        <v>200000</v>
      </c>
      <c r="N102" s="507">
        <f t="shared" si="8"/>
        <v>28.571428571428569</v>
      </c>
      <c r="O102" s="508">
        <v>0</v>
      </c>
    </row>
    <row r="103" spans="1:15" ht="24" customHeight="1">
      <c r="A103" s="545"/>
      <c r="B103" s="546"/>
      <c r="C103" s="546"/>
      <c r="D103" s="546"/>
      <c r="E103" s="546"/>
      <c r="F103" s="546"/>
      <c r="G103" s="546"/>
      <c r="H103" s="113">
        <v>5</v>
      </c>
      <c r="I103" s="113" t="s">
        <v>19</v>
      </c>
      <c r="J103" s="113"/>
      <c r="K103" s="114">
        <f>K104</f>
        <v>200000</v>
      </c>
      <c r="L103" s="114">
        <v>0</v>
      </c>
      <c r="M103" s="115">
        <f>M104</f>
        <v>0</v>
      </c>
      <c r="N103" s="170">
        <f t="shared" si="8"/>
        <v>0</v>
      </c>
      <c r="O103" s="214">
        <v>0</v>
      </c>
    </row>
    <row r="104" spans="1:15" ht="14.25" customHeight="1">
      <c r="A104" s="118"/>
      <c r="B104" s="18"/>
      <c r="C104" s="18"/>
      <c r="D104" s="18"/>
      <c r="E104" s="18"/>
      <c r="F104" s="18"/>
      <c r="G104" s="18"/>
      <c r="H104" s="100" t="s">
        <v>74</v>
      </c>
      <c r="I104" s="18" t="s">
        <v>75</v>
      </c>
      <c r="J104" s="18"/>
      <c r="K104" s="23">
        <f>K105</f>
        <v>200000</v>
      </c>
      <c r="L104" s="23">
        <v>0</v>
      </c>
      <c r="M104" s="98">
        <v>0</v>
      </c>
      <c r="N104" s="163">
        <f t="shared" si="8"/>
        <v>0</v>
      </c>
      <c r="O104" s="213">
        <v>0</v>
      </c>
    </row>
    <row r="105" spans="1:15" ht="24.75" customHeight="1" thickBot="1">
      <c r="A105" s="215"/>
      <c r="B105" s="216"/>
      <c r="C105" s="216"/>
      <c r="D105" s="216"/>
      <c r="E105" s="216"/>
      <c r="F105" s="216"/>
      <c r="G105" s="216"/>
      <c r="H105" s="217" t="s">
        <v>76</v>
      </c>
      <c r="I105" s="516" t="s">
        <v>479</v>
      </c>
      <c r="J105" s="517"/>
      <c r="K105" s="218">
        <v>200000</v>
      </c>
      <c r="L105" s="218">
        <v>0</v>
      </c>
      <c r="M105" s="219">
        <v>0</v>
      </c>
      <c r="N105" s="509">
        <f t="shared" si="8"/>
        <v>0</v>
      </c>
      <c r="O105" s="510">
        <v>0</v>
      </c>
    </row>
    <row r="106" spans="1:15" ht="24" customHeight="1" thickBo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1"/>
      <c r="L106" s="6"/>
      <c r="M106" s="13"/>
      <c r="N106" s="13"/>
      <c r="O106" s="16"/>
    </row>
    <row r="107" spans="1:15">
      <c r="A107" s="511"/>
      <c r="B107" s="512"/>
      <c r="C107" s="512"/>
      <c r="D107" s="512"/>
      <c r="E107" s="512"/>
      <c r="F107" s="512"/>
      <c r="G107" s="513"/>
      <c r="H107" s="220" t="s">
        <v>220</v>
      </c>
      <c r="I107" s="220"/>
      <c r="J107" s="220"/>
      <c r="K107" s="221"/>
      <c r="L107" s="220"/>
      <c r="M107" s="222"/>
      <c r="N107" s="222"/>
      <c r="O107" s="223"/>
    </row>
    <row r="108" spans="1:15">
      <c r="A108" s="545"/>
      <c r="B108" s="546"/>
      <c r="C108" s="546"/>
      <c r="D108" s="546"/>
      <c r="E108" s="546"/>
      <c r="F108" s="546"/>
      <c r="G108" s="546"/>
      <c r="H108" s="113">
        <v>9</v>
      </c>
      <c r="I108" s="113" t="s">
        <v>22</v>
      </c>
      <c r="J108" s="113"/>
      <c r="K108" s="114">
        <f>K109</f>
        <v>62694</v>
      </c>
      <c r="L108" s="116">
        <f>L109</f>
        <v>229276</v>
      </c>
      <c r="M108" s="166">
        <f>M109</f>
        <v>4043938</v>
      </c>
      <c r="N108" s="167"/>
      <c r="O108" s="196"/>
    </row>
    <row r="109" spans="1:15">
      <c r="A109" s="118"/>
      <c r="B109" s="18"/>
      <c r="C109" s="18"/>
      <c r="D109" s="18"/>
      <c r="E109" s="18"/>
      <c r="F109" s="18"/>
      <c r="G109" s="18"/>
      <c r="H109" s="18">
        <v>92</v>
      </c>
      <c r="I109" s="18" t="s">
        <v>77</v>
      </c>
      <c r="J109" s="18"/>
      <c r="K109" s="23">
        <f>K110</f>
        <v>62694</v>
      </c>
      <c r="L109" s="99">
        <f>L110</f>
        <v>229276</v>
      </c>
      <c r="M109" s="119">
        <v>4043938</v>
      </c>
      <c r="N109" s="168"/>
      <c r="O109" s="224"/>
    </row>
    <row r="110" spans="1:15" ht="15.75" thickBot="1">
      <c r="A110" s="201"/>
      <c r="B110" s="202"/>
      <c r="C110" s="202"/>
      <c r="D110" s="202"/>
      <c r="E110" s="202"/>
      <c r="F110" s="202"/>
      <c r="G110" s="202"/>
      <c r="H110" s="202">
        <v>922</v>
      </c>
      <c r="I110" s="202" t="s">
        <v>78</v>
      </c>
      <c r="J110" s="202"/>
      <c r="K110" s="204">
        <v>62694</v>
      </c>
      <c r="L110" s="225">
        <v>229276</v>
      </c>
      <c r="M110" s="226">
        <v>4043938</v>
      </c>
      <c r="N110" s="227"/>
      <c r="O110" s="228"/>
    </row>
    <row r="111" spans="1:1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2"/>
      <c r="M111" s="1"/>
      <c r="N111" s="1"/>
    </row>
    <row r="112" spans="1:15">
      <c r="A112" s="1"/>
      <c r="B112" s="1"/>
      <c r="C112" s="1"/>
      <c r="D112" s="1"/>
      <c r="E112" s="1"/>
      <c r="F112" s="1"/>
      <c r="G112" s="1"/>
      <c r="H112" s="523" t="s">
        <v>211</v>
      </c>
      <c r="I112" s="524"/>
      <c r="J112" s="524"/>
      <c r="K112" s="525"/>
      <c r="L112" s="2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92">
        <v>1</v>
      </c>
      <c r="I113" s="93" t="s">
        <v>79</v>
      </c>
      <c r="J113" s="94"/>
      <c r="K113" s="95"/>
      <c r="L113" s="2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92">
        <v>2</v>
      </c>
      <c r="I114" s="17" t="s">
        <v>80</v>
      </c>
      <c r="J114" s="17"/>
      <c r="K114" s="96"/>
      <c r="L114" s="2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92">
        <v>3</v>
      </c>
      <c r="I115" s="93" t="s">
        <v>81</v>
      </c>
      <c r="J115" s="94"/>
      <c r="K115" s="95"/>
      <c r="L115" s="2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92">
        <v>4</v>
      </c>
      <c r="I116" s="93" t="s">
        <v>82</v>
      </c>
      <c r="J116" s="94"/>
      <c r="K116" s="95"/>
      <c r="L116" s="2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92">
        <v>5</v>
      </c>
      <c r="I117" s="93" t="s">
        <v>83</v>
      </c>
      <c r="J117" s="94"/>
      <c r="K117" s="95"/>
      <c r="L117" s="2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92">
        <v>6</v>
      </c>
      <c r="I118" s="93" t="s">
        <v>84</v>
      </c>
      <c r="J118" s="94"/>
      <c r="K118" s="95"/>
      <c r="L118" s="2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92">
        <v>7</v>
      </c>
      <c r="I119" s="93" t="s">
        <v>85</v>
      </c>
      <c r="J119" s="94"/>
      <c r="K119" s="95"/>
      <c r="L119" s="2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1"/>
      <c r="M120" s="1"/>
      <c r="N120" s="1"/>
    </row>
  </sheetData>
  <mergeCells count="36">
    <mergeCell ref="A38:G38"/>
    <mergeCell ref="A9:O9"/>
    <mergeCell ref="A10:O10"/>
    <mergeCell ref="A11:O11"/>
    <mergeCell ref="A12:O12"/>
    <mergeCell ref="A13:O13"/>
    <mergeCell ref="A18:O18"/>
    <mergeCell ref="A1:O1"/>
    <mergeCell ref="A2:O2"/>
    <mergeCell ref="A7:O7"/>
    <mergeCell ref="A8:O8"/>
    <mergeCell ref="A20:O20"/>
    <mergeCell ref="A4:O4"/>
    <mergeCell ref="A5:O5"/>
    <mergeCell ref="H112:K112"/>
    <mergeCell ref="I25:J25"/>
    <mergeCell ref="A25:G25"/>
    <mergeCell ref="A49:G49"/>
    <mergeCell ref="I49:J49"/>
    <mergeCell ref="I46:J46"/>
    <mergeCell ref="I39:J39"/>
    <mergeCell ref="A51:G51"/>
    <mergeCell ref="A72:G72"/>
    <mergeCell ref="I74:J74"/>
    <mergeCell ref="I62:J62"/>
    <mergeCell ref="I86:J86"/>
    <mergeCell ref="A91:G91"/>
    <mergeCell ref="A100:G100"/>
    <mergeCell ref="A103:G103"/>
    <mergeCell ref="A108:G108"/>
    <mergeCell ref="A107:G107"/>
    <mergeCell ref="I102:J102"/>
    <mergeCell ref="I105:J105"/>
    <mergeCell ref="I65:J65"/>
    <mergeCell ref="I66:J66"/>
    <mergeCell ref="I97:J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8"/>
  <sheetViews>
    <sheetView workbookViewId="0">
      <selection activeCell="Y25" sqref="Y25"/>
    </sheetView>
  </sheetViews>
  <sheetFormatPr defaultRowHeight="15"/>
  <cols>
    <col min="1" max="1" width="9.5703125" customWidth="1"/>
    <col min="2" max="7" width="2" customWidth="1"/>
    <col min="8" max="8" width="2.140625" customWidth="1"/>
    <col min="9" max="9" width="4.140625" customWidth="1"/>
    <col min="10" max="10" width="3.5703125" customWidth="1"/>
    <col min="12" max="12" width="40.42578125" customWidth="1"/>
    <col min="13" max="13" width="11.140625" customWidth="1"/>
    <col min="14" max="14" width="11.7109375" customWidth="1"/>
    <col min="15" max="15" width="11" customWidth="1"/>
    <col min="16" max="16" width="8.7109375" customWidth="1"/>
    <col min="17" max="17" width="7.5703125" customWidth="1"/>
    <col min="19" max="19" width="16.140625" customWidth="1"/>
    <col min="20" max="20" width="11" customWidth="1"/>
    <col min="21" max="21" width="12.8554687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8.75">
      <c r="A2" s="233" t="s">
        <v>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55" t="s">
        <v>281</v>
      </c>
      <c r="M2" s="229"/>
      <c r="N2" s="229"/>
      <c r="O2" s="229"/>
      <c r="P2" s="229"/>
      <c r="Q2" s="7"/>
    </row>
    <row r="3" spans="1:18">
      <c r="A3" s="235"/>
      <c r="B3" s="235"/>
      <c r="C3" s="233"/>
      <c r="D3" s="233"/>
      <c r="E3" s="233"/>
      <c r="F3" s="233"/>
      <c r="G3" s="233"/>
      <c r="H3" s="233"/>
      <c r="I3" s="233"/>
      <c r="J3" s="233"/>
      <c r="K3" s="233"/>
      <c r="L3" s="231"/>
      <c r="M3" s="229"/>
      <c r="N3" s="229"/>
      <c r="O3" s="229"/>
      <c r="P3" s="229"/>
      <c r="Q3" s="7"/>
    </row>
    <row r="4" spans="1:18">
      <c r="A4" s="235"/>
      <c r="B4" s="235"/>
      <c r="C4" s="233"/>
      <c r="D4" s="233"/>
      <c r="E4" s="233"/>
      <c r="F4" s="233"/>
      <c r="G4" s="233"/>
      <c r="H4" s="233"/>
      <c r="I4" s="233"/>
      <c r="J4" s="233"/>
      <c r="K4" s="233"/>
      <c r="L4" s="232" t="s">
        <v>419</v>
      </c>
      <c r="M4" s="229"/>
      <c r="N4" s="229"/>
      <c r="O4" s="229"/>
      <c r="P4" s="229"/>
      <c r="Q4" s="7"/>
    </row>
    <row r="5" spans="1:18">
      <c r="A5" s="235"/>
      <c r="B5" s="235"/>
      <c r="C5" s="233"/>
      <c r="D5" s="233"/>
      <c r="E5" s="233"/>
      <c r="F5" s="233"/>
      <c r="G5" s="233"/>
      <c r="H5" s="233"/>
      <c r="I5" s="233"/>
      <c r="J5" s="233"/>
      <c r="K5" s="233"/>
      <c r="L5" s="154"/>
      <c r="M5" s="229"/>
      <c r="N5" s="229"/>
      <c r="O5" s="229"/>
      <c r="P5" s="229"/>
      <c r="Q5" s="7"/>
    </row>
    <row r="6" spans="1:18">
      <c r="A6" s="229" t="s">
        <v>230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7"/>
      <c r="R6" s="234"/>
    </row>
    <row r="7" spans="1:18">
      <c r="A7" s="233" t="s">
        <v>231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29"/>
      <c r="N7" s="229"/>
      <c r="O7" s="229"/>
      <c r="P7" s="229"/>
      <c r="Q7" s="7"/>
      <c r="R7" s="234"/>
    </row>
    <row r="8" spans="1:18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</row>
    <row r="9" spans="1:18">
      <c r="A9" s="236" t="s">
        <v>86</v>
      </c>
      <c r="B9" s="587" t="s">
        <v>87</v>
      </c>
      <c r="C9" s="588"/>
      <c r="D9" s="588"/>
      <c r="E9" s="588"/>
      <c r="F9" s="588"/>
      <c r="G9" s="588"/>
      <c r="H9" s="589"/>
      <c r="I9" s="452" t="s">
        <v>88</v>
      </c>
      <c r="J9" s="453" t="s">
        <v>95</v>
      </c>
      <c r="K9" s="238" t="s">
        <v>273</v>
      </c>
      <c r="L9" s="237"/>
      <c r="M9" s="441" t="s">
        <v>196</v>
      </c>
      <c r="N9" s="59" t="s">
        <v>0</v>
      </c>
      <c r="O9" s="59" t="s">
        <v>196</v>
      </c>
      <c r="P9" s="59" t="s">
        <v>1</v>
      </c>
      <c r="Q9" s="61" t="s">
        <v>1</v>
      </c>
    </row>
    <row r="10" spans="1:18">
      <c r="A10" s="239" t="s">
        <v>89</v>
      </c>
      <c r="B10" s="590" t="s">
        <v>272</v>
      </c>
      <c r="C10" s="591"/>
      <c r="D10" s="591"/>
      <c r="E10" s="591"/>
      <c r="F10" s="591"/>
      <c r="G10" s="591"/>
      <c r="H10" s="592"/>
      <c r="I10" s="454" t="s">
        <v>90</v>
      </c>
      <c r="J10" s="455"/>
      <c r="K10" s="241" t="s">
        <v>274</v>
      </c>
      <c r="L10" s="240"/>
      <c r="M10" s="442" t="s">
        <v>197</v>
      </c>
      <c r="N10" s="67" t="s">
        <v>2</v>
      </c>
      <c r="O10" s="67" t="s">
        <v>197</v>
      </c>
      <c r="P10" s="67" t="s">
        <v>279</v>
      </c>
      <c r="Q10" s="69" t="s">
        <v>280</v>
      </c>
    </row>
    <row r="11" spans="1:18">
      <c r="A11" s="239" t="s">
        <v>91</v>
      </c>
      <c r="B11" s="241"/>
      <c r="C11" s="242"/>
      <c r="D11" s="242"/>
      <c r="E11" s="242"/>
      <c r="F11" s="242"/>
      <c r="G11" s="242"/>
      <c r="H11" s="240"/>
      <c r="I11" s="454" t="s">
        <v>92</v>
      </c>
      <c r="J11" s="455"/>
      <c r="K11" s="241"/>
      <c r="L11" s="240"/>
      <c r="M11" s="243" t="s">
        <v>228</v>
      </c>
      <c r="N11" s="67"/>
      <c r="O11" s="72" t="s">
        <v>206</v>
      </c>
      <c r="P11" s="72"/>
      <c r="Q11" s="87" t="s">
        <v>4</v>
      </c>
    </row>
    <row r="12" spans="1:18">
      <c r="A12" s="244" t="s">
        <v>93</v>
      </c>
      <c r="B12" s="245"/>
      <c r="C12" s="230"/>
      <c r="D12" s="230"/>
      <c r="E12" s="230"/>
      <c r="F12" s="230"/>
      <c r="G12" s="230"/>
      <c r="H12" s="246"/>
      <c r="I12" s="456" t="s">
        <v>94</v>
      </c>
      <c r="J12" s="457"/>
      <c r="K12" s="245"/>
      <c r="L12" s="246"/>
      <c r="M12" s="247"/>
      <c r="N12" s="248"/>
      <c r="O12" s="248"/>
      <c r="P12" s="248"/>
      <c r="Q12" s="249"/>
    </row>
    <row r="13" spans="1:18" ht="15.75" thickBot="1">
      <c r="A13" s="250" t="s">
        <v>105</v>
      </c>
      <c r="B13" s="251"/>
      <c r="C13" s="252"/>
      <c r="D13" s="252"/>
      <c r="E13" s="440" t="s">
        <v>212</v>
      </c>
      <c r="F13" s="252"/>
      <c r="G13" s="252"/>
      <c r="H13" s="253"/>
      <c r="I13" s="254" t="s">
        <v>132</v>
      </c>
      <c r="J13" s="255" t="s">
        <v>14</v>
      </c>
      <c r="K13" s="607" t="s">
        <v>158</v>
      </c>
      <c r="L13" s="607"/>
      <c r="M13" s="256" t="s">
        <v>213</v>
      </c>
      <c r="N13" s="257" t="s">
        <v>214</v>
      </c>
      <c r="O13" s="257" t="s">
        <v>276</v>
      </c>
      <c r="P13" s="257" t="s">
        <v>277</v>
      </c>
      <c r="Q13" s="258" t="s">
        <v>278</v>
      </c>
    </row>
    <row r="14" spans="1:18">
      <c r="A14" s="427"/>
      <c r="B14" s="428">
        <v>1</v>
      </c>
      <c r="C14" s="428">
        <v>2</v>
      </c>
      <c r="D14" s="428">
        <v>3</v>
      </c>
      <c r="E14" s="428">
        <v>4</v>
      </c>
      <c r="F14" s="428">
        <v>5</v>
      </c>
      <c r="G14" s="428">
        <v>6</v>
      </c>
      <c r="H14" s="428">
        <v>7</v>
      </c>
      <c r="I14" s="429"/>
      <c r="J14" s="430" t="s">
        <v>96</v>
      </c>
      <c r="K14" s="430"/>
      <c r="L14" s="430"/>
      <c r="M14" s="431">
        <f>M15+M49</f>
        <v>4053639</v>
      </c>
      <c r="N14" s="431">
        <f>N15+N49</f>
        <v>10196200</v>
      </c>
      <c r="O14" s="431">
        <f>O15+O49</f>
        <v>7766144</v>
      </c>
      <c r="P14" s="431">
        <f>O14/M14*100</f>
        <v>191.58449975441818</v>
      </c>
      <c r="Q14" s="432">
        <f>O14/N14*100</f>
        <v>76.167042623722551</v>
      </c>
    </row>
    <row r="15" spans="1:18">
      <c r="A15" s="604"/>
      <c r="B15" s="605"/>
      <c r="C15" s="605"/>
      <c r="D15" s="605"/>
      <c r="E15" s="605"/>
      <c r="F15" s="605"/>
      <c r="G15" s="605"/>
      <c r="H15" s="605"/>
      <c r="I15" s="606"/>
      <c r="J15" s="342" t="s">
        <v>97</v>
      </c>
      <c r="K15" s="342"/>
      <c r="L15" s="342"/>
      <c r="M15" s="343">
        <f t="shared" ref="M15:O16" si="0">M16</f>
        <v>314793</v>
      </c>
      <c r="N15" s="343">
        <f t="shared" si="0"/>
        <v>422000</v>
      </c>
      <c r="O15" s="343">
        <f t="shared" si="0"/>
        <v>445537</v>
      </c>
      <c r="P15" s="376">
        <f t="shared" ref="P15:P78" si="1">O15/M15*100</f>
        <v>141.53332507393748</v>
      </c>
      <c r="Q15" s="377">
        <f t="shared" ref="Q15:Q75" si="2">O15/N15*100</f>
        <v>105.57748815165877</v>
      </c>
    </row>
    <row r="16" spans="1:18">
      <c r="A16" s="601"/>
      <c r="B16" s="602"/>
      <c r="C16" s="602"/>
      <c r="D16" s="602"/>
      <c r="E16" s="602"/>
      <c r="F16" s="602"/>
      <c r="G16" s="602"/>
      <c r="H16" s="602"/>
      <c r="I16" s="603"/>
      <c r="J16" s="344" t="s">
        <v>98</v>
      </c>
      <c r="K16" s="344"/>
      <c r="L16" s="344"/>
      <c r="M16" s="345">
        <f t="shared" si="0"/>
        <v>314793</v>
      </c>
      <c r="N16" s="345">
        <f t="shared" si="0"/>
        <v>422000</v>
      </c>
      <c r="O16" s="345">
        <f t="shared" si="0"/>
        <v>445537</v>
      </c>
      <c r="P16" s="378">
        <f t="shared" si="1"/>
        <v>141.53332507393748</v>
      </c>
      <c r="Q16" s="379">
        <f t="shared" si="2"/>
        <v>105.57748815165877</v>
      </c>
    </row>
    <row r="17" spans="1:17">
      <c r="A17" s="598"/>
      <c r="B17" s="599"/>
      <c r="C17" s="599"/>
      <c r="D17" s="599"/>
      <c r="E17" s="599"/>
      <c r="F17" s="599"/>
      <c r="G17" s="599"/>
      <c r="H17" s="600"/>
      <c r="I17" s="297" t="s">
        <v>99</v>
      </c>
      <c r="J17" s="259" t="s">
        <v>299</v>
      </c>
      <c r="K17" s="259"/>
      <c r="L17" s="259"/>
      <c r="M17" s="260">
        <f>M19+M29+M34+M44</f>
        <v>314793</v>
      </c>
      <c r="N17" s="260">
        <f>N19+N29+N34+N44</f>
        <v>422000</v>
      </c>
      <c r="O17" s="260">
        <f>O19+O29+O34+O44</f>
        <v>445537</v>
      </c>
      <c r="P17" s="375">
        <f t="shared" si="1"/>
        <v>141.53332507393748</v>
      </c>
      <c r="Q17" s="374">
        <f t="shared" si="2"/>
        <v>105.57748815165877</v>
      </c>
    </row>
    <row r="18" spans="1:17">
      <c r="A18" s="433" t="s">
        <v>100</v>
      </c>
      <c r="B18" s="326" t="s">
        <v>6</v>
      </c>
      <c r="C18" s="324"/>
      <c r="D18" s="327" t="s">
        <v>11</v>
      </c>
      <c r="E18" s="324" t="s">
        <v>8</v>
      </c>
      <c r="F18" s="327"/>
      <c r="G18" s="324"/>
      <c r="H18" s="328"/>
      <c r="I18" s="324"/>
      <c r="J18" s="594" t="s">
        <v>232</v>
      </c>
      <c r="K18" s="595"/>
      <c r="L18" s="596"/>
      <c r="M18" s="322"/>
      <c r="N18" s="320"/>
      <c r="O18" s="359"/>
      <c r="P18" s="371"/>
      <c r="Q18" s="434"/>
    </row>
    <row r="19" spans="1:17">
      <c r="A19" s="435"/>
      <c r="B19" s="329"/>
      <c r="C19" s="325"/>
      <c r="D19" s="330"/>
      <c r="E19" s="325"/>
      <c r="F19" s="330"/>
      <c r="G19" s="325"/>
      <c r="H19" s="331"/>
      <c r="I19" s="325"/>
      <c r="J19" s="332" t="s">
        <v>101</v>
      </c>
      <c r="K19" s="333"/>
      <c r="L19" s="331"/>
      <c r="M19" s="323">
        <f>M20+M24</f>
        <v>221863</v>
      </c>
      <c r="N19" s="321">
        <f t="shared" ref="N19" si="3">N20+N24</f>
        <v>262000</v>
      </c>
      <c r="O19" s="360">
        <f>O20+O24</f>
        <v>259992</v>
      </c>
      <c r="P19" s="372">
        <f t="shared" si="1"/>
        <v>117.18583089564281</v>
      </c>
      <c r="Q19" s="370">
        <f t="shared" si="2"/>
        <v>99.233587786259548</v>
      </c>
    </row>
    <row r="20" spans="1:17">
      <c r="A20" s="317" t="s">
        <v>102</v>
      </c>
      <c r="B20" s="318" t="s">
        <v>6</v>
      </c>
      <c r="C20" s="318"/>
      <c r="D20" s="318" t="s">
        <v>11</v>
      </c>
      <c r="E20" s="318" t="s">
        <v>8</v>
      </c>
      <c r="F20" s="318"/>
      <c r="G20" s="318"/>
      <c r="H20" s="307"/>
      <c r="I20" s="318" t="s">
        <v>99</v>
      </c>
      <c r="J20" s="593" t="s">
        <v>103</v>
      </c>
      <c r="K20" s="593"/>
      <c r="L20" s="593"/>
      <c r="M20" s="319">
        <f>M21</f>
        <v>215778</v>
      </c>
      <c r="N20" s="319">
        <v>244000</v>
      </c>
      <c r="O20" s="319">
        <f>O21</f>
        <v>243364</v>
      </c>
      <c r="P20" s="367">
        <f t="shared" si="1"/>
        <v>112.78443585536988</v>
      </c>
      <c r="Q20" s="368">
        <f t="shared" si="2"/>
        <v>99.739344262295077</v>
      </c>
    </row>
    <row r="21" spans="1:17">
      <c r="A21" s="271" t="s">
        <v>102</v>
      </c>
      <c r="B21" s="272"/>
      <c r="C21" s="272"/>
      <c r="D21" s="272"/>
      <c r="E21" s="272"/>
      <c r="F21" s="272"/>
      <c r="G21" s="272"/>
      <c r="H21" s="18"/>
      <c r="I21" s="272" t="s">
        <v>99</v>
      </c>
      <c r="J21" s="18">
        <v>3</v>
      </c>
      <c r="K21" s="18" t="s">
        <v>13</v>
      </c>
      <c r="L21" s="18"/>
      <c r="M21" s="23">
        <f>M22</f>
        <v>215778</v>
      </c>
      <c r="N21" s="23">
        <v>244000</v>
      </c>
      <c r="O21" s="23">
        <f>O22</f>
        <v>243364</v>
      </c>
      <c r="P21" s="363">
        <f t="shared" si="1"/>
        <v>112.78443585536988</v>
      </c>
      <c r="Q21" s="364">
        <f t="shared" si="2"/>
        <v>99.739344262295077</v>
      </c>
    </row>
    <row r="22" spans="1:17">
      <c r="A22" s="271" t="s">
        <v>102</v>
      </c>
      <c r="B22" s="272"/>
      <c r="C22" s="272"/>
      <c r="D22" s="272"/>
      <c r="E22" s="272"/>
      <c r="F22" s="272"/>
      <c r="G22" s="272"/>
      <c r="H22" s="18"/>
      <c r="I22" s="272" t="s">
        <v>99</v>
      </c>
      <c r="J22" s="18">
        <v>32</v>
      </c>
      <c r="K22" s="18" t="s">
        <v>52</v>
      </c>
      <c r="L22" s="18"/>
      <c r="M22" s="97">
        <f>M23</f>
        <v>215778</v>
      </c>
      <c r="N22" s="97">
        <v>244000</v>
      </c>
      <c r="O22" s="97">
        <f>O23</f>
        <v>243364</v>
      </c>
      <c r="P22" s="363">
        <f t="shared" si="1"/>
        <v>112.78443585536988</v>
      </c>
      <c r="Q22" s="364">
        <f t="shared" si="2"/>
        <v>99.739344262295077</v>
      </c>
    </row>
    <row r="23" spans="1:17">
      <c r="A23" s="271" t="s">
        <v>102</v>
      </c>
      <c r="B23" s="272" t="s">
        <v>6</v>
      </c>
      <c r="C23" s="272"/>
      <c r="D23" s="272" t="s">
        <v>11</v>
      </c>
      <c r="E23" s="272" t="s">
        <v>8</v>
      </c>
      <c r="F23" s="272"/>
      <c r="G23" s="272"/>
      <c r="H23" s="18"/>
      <c r="I23" s="272" t="s">
        <v>99</v>
      </c>
      <c r="J23" s="18">
        <v>329</v>
      </c>
      <c r="K23" s="18" t="s">
        <v>56</v>
      </c>
      <c r="L23" s="18"/>
      <c r="M23" s="23">
        <v>215778</v>
      </c>
      <c r="N23" s="23">
        <v>244000</v>
      </c>
      <c r="O23" s="23">
        <v>243364</v>
      </c>
      <c r="P23" s="363">
        <f t="shared" si="1"/>
        <v>112.78443585536988</v>
      </c>
      <c r="Q23" s="364">
        <f t="shared" si="2"/>
        <v>99.739344262295077</v>
      </c>
    </row>
    <row r="24" spans="1:17">
      <c r="A24" s="266" t="s">
        <v>104</v>
      </c>
      <c r="B24" s="267" t="s">
        <v>6</v>
      </c>
      <c r="C24" s="267"/>
      <c r="D24" s="267" t="s">
        <v>11</v>
      </c>
      <c r="E24" s="267"/>
      <c r="F24" s="267"/>
      <c r="G24" s="267"/>
      <c r="H24" s="268"/>
      <c r="I24" s="267" t="s">
        <v>99</v>
      </c>
      <c r="J24" s="268" t="s">
        <v>106</v>
      </c>
      <c r="K24" s="268"/>
      <c r="L24" s="268"/>
      <c r="M24" s="269">
        <f>M25</f>
        <v>6085</v>
      </c>
      <c r="N24" s="269">
        <f>N25</f>
        <v>18000</v>
      </c>
      <c r="O24" s="269">
        <f>O25</f>
        <v>16628</v>
      </c>
      <c r="P24" s="367">
        <f t="shared" si="1"/>
        <v>273.26211996713232</v>
      </c>
      <c r="Q24" s="368">
        <f t="shared" si="2"/>
        <v>92.37777777777778</v>
      </c>
    </row>
    <row r="25" spans="1:17">
      <c r="A25" s="273" t="s">
        <v>104</v>
      </c>
      <c r="B25" s="272"/>
      <c r="C25" s="272"/>
      <c r="D25" s="272"/>
      <c r="E25" s="272"/>
      <c r="F25" s="272"/>
      <c r="G25" s="272"/>
      <c r="H25" s="18"/>
      <c r="I25" s="272" t="s">
        <v>99</v>
      </c>
      <c r="J25" s="18">
        <v>3</v>
      </c>
      <c r="K25" s="18" t="s">
        <v>13</v>
      </c>
      <c r="L25" s="18"/>
      <c r="M25" s="23">
        <f>M26</f>
        <v>6085</v>
      </c>
      <c r="N25" s="23">
        <f>SUM(N26)</f>
        <v>18000</v>
      </c>
      <c r="O25" s="23">
        <f>O26</f>
        <v>16628</v>
      </c>
      <c r="P25" s="363">
        <f t="shared" si="1"/>
        <v>273.26211996713232</v>
      </c>
      <c r="Q25" s="364">
        <f t="shared" si="2"/>
        <v>92.37777777777778</v>
      </c>
    </row>
    <row r="26" spans="1:17">
      <c r="A26" s="273" t="s">
        <v>104</v>
      </c>
      <c r="B26" s="272"/>
      <c r="C26" s="272"/>
      <c r="D26" s="272"/>
      <c r="E26" s="272"/>
      <c r="F26" s="272"/>
      <c r="G26" s="272"/>
      <c r="H26" s="18"/>
      <c r="I26" s="272" t="s">
        <v>99</v>
      </c>
      <c r="J26" s="18">
        <v>32</v>
      </c>
      <c r="K26" s="18" t="s">
        <v>52</v>
      </c>
      <c r="L26" s="18"/>
      <c r="M26" s="23">
        <f>M27+M28</f>
        <v>6085</v>
      </c>
      <c r="N26" s="23">
        <f>SUM(N27:N28)</f>
        <v>18000</v>
      </c>
      <c r="O26" s="23">
        <f>O28+O27</f>
        <v>16628</v>
      </c>
      <c r="P26" s="363">
        <f t="shared" si="1"/>
        <v>273.26211996713232</v>
      </c>
      <c r="Q26" s="364">
        <f t="shared" si="2"/>
        <v>92.37777777777778</v>
      </c>
    </row>
    <row r="27" spans="1:17">
      <c r="A27" s="273" t="s">
        <v>104</v>
      </c>
      <c r="B27" s="272" t="s">
        <v>6</v>
      </c>
      <c r="C27" s="272"/>
      <c r="D27" s="272" t="s">
        <v>11</v>
      </c>
      <c r="E27" s="272"/>
      <c r="F27" s="272"/>
      <c r="G27" s="272"/>
      <c r="H27" s="18"/>
      <c r="I27" s="272" t="s">
        <v>99</v>
      </c>
      <c r="J27" s="444" t="s">
        <v>107</v>
      </c>
      <c r="K27" s="18" t="s">
        <v>108</v>
      </c>
      <c r="L27" s="18"/>
      <c r="M27" s="23">
        <v>2815</v>
      </c>
      <c r="N27" s="23">
        <v>1000</v>
      </c>
      <c r="O27" s="23">
        <v>0</v>
      </c>
      <c r="P27" s="363">
        <f t="shared" si="1"/>
        <v>0</v>
      </c>
      <c r="Q27" s="364">
        <f t="shared" si="2"/>
        <v>0</v>
      </c>
    </row>
    <row r="28" spans="1:17">
      <c r="A28" s="273" t="s">
        <v>104</v>
      </c>
      <c r="B28" s="272" t="s">
        <v>6</v>
      </c>
      <c r="C28" s="272" t="s">
        <v>4</v>
      </c>
      <c r="D28" s="272" t="s">
        <v>11</v>
      </c>
      <c r="E28" s="272"/>
      <c r="F28" s="272"/>
      <c r="G28" s="272"/>
      <c r="H28" s="18"/>
      <c r="I28" s="272" t="s">
        <v>99</v>
      </c>
      <c r="J28" s="444" t="s">
        <v>109</v>
      </c>
      <c r="K28" s="18" t="s">
        <v>55</v>
      </c>
      <c r="L28" s="18"/>
      <c r="M28" s="23">
        <v>3270</v>
      </c>
      <c r="N28" s="23">
        <v>17000</v>
      </c>
      <c r="O28" s="23">
        <v>16628</v>
      </c>
      <c r="P28" s="363">
        <f t="shared" si="1"/>
        <v>508.5015290519878</v>
      </c>
      <c r="Q28" s="364">
        <f t="shared" si="2"/>
        <v>97.811764705882354</v>
      </c>
    </row>
    <row r="29" spans="1:17">
      <c r="A29" s="262" t="s">
        <v>110</v>
      </c>
      <c r="B29" s="263" t="s">
        <v>6</v>
      </c>
      <c r="C29" s="263"/>
      <c r="D29" s="263"/>
      <c r="E29" s="263"/>
      <c r="F29" s="263"/>
      <c r="G29" s="263"/>
      <c r="H29" s="264"/>
      <c r="I29" s="263"/>
      <c r="J29" s="597" t="s">
        <v>275</v>
      </c>
      <c r="K29" s="597"/>
      <c r="L29" s="597"/>
      <c r="M29" s="265">
        <f>M30</f>
        <v>15000</v>
      </c>
      <c r="N29" s="265">
        <v>15000</v>
      </c>
      <c r="O29" s="265">
        <f>O30</f>
        <v>15000</v>
      </c>
      <c r="P29" s="369">
        <f t="shared" si="1"/>
        <v>100</v>
      </c>
      <c r="Q29" s="370">
        <f t="shared" si="2"/>
        <v>100</v>
      </c>
    </row>
    <row r="30" spans="1:17">
      <c r="A30" s="266" t="s">
        <v>111</v>
      </c>
      <c r="B30" s="267" t="s">
        <v>6</v>
      </c>
      <c r="C30" s="267"/>
      <c r="D30" s="267"/>
      <c r="E30" s="267"/>
      <c r="F30" s="267"/>
      <c r="G30" s="267"/>
      <c r="H30" s="268"/>
      <c r="I30" s="445" t="s">
        <v>99</v>
      </c>
      <c r="J30" s="310" t="s">
        <v>112</v>
      </c>
      <c r="K30" s="311" t="s">
        <v>113</v>
      </c>
      <c r="L30" s="312"/>
      <c r="M30" s="313">
        <f>M31</f>
        <v>15000</v>
      </c>
      <c r="N30" s="270">
        <v>15000</v>
      </c>
      <c r="O30" s="270">
        <f>O31</f>
        <v>15000</v>
      </c>
      <c r="P30" s="367">
        <f t="shared" si="1"/>
        <v>100</v>
      </c>
      <c r="Q30" s="368">
        <f t="shared" si="2"/>
        <v>100</v>
      </c>
    </row>
    <row r="31" spans="1:17">
      <c r="A31" s="273" t="s">
        <v>111</v>
      </c>
      <c r="B31" s="272"/>
      <c r="C31" s="272"/>
      <c r="D31" s="272"/>
      <c r="E31" s="272"/>
      <c r="F31" s="272"/>
      <c r="G31" s="272"/>
      <c r="H31" s="18"/>
      <c r="I31" s="272" t="s">
        <v>99</v>
      </c>
      <c r="J31" s="20">
        <v>3</v>
      </c>
      <c r="K31" s="20" t="s">
        <v>13</v>
      </c>
      <c r="L31" s="20"/>
      <c r="M31" s="97">
        <f>M32</f>
        <v>15000</v>
      </c>
      <c r="N31" s="97">
        <v>15000</v>
      </c>
      <c r="O31" s="97">
        <f>O32</f>
        <v>15000</v>
      </c>
      <c r="P31" s="363">
        <f>O31/M31*100</f>
        <v>100</v>
      </c>
      <c r="Q31" s="364">
        <f t="shared" si="2"/>
        <v>100</v>
      </c>
    </row>
    <row r="32" spans="1:17">
      <c r="A32" s="273" t="s">
        <v>111</v>
      </c>
      <c r="B32" s="272"/>
      <c r="C32" s="272"/>
      <c r="D32" s="272"/>
      <c r="E32" s="272"/>
      <c r="F32" s="272"/>
      <c r="G32" s="272"/>
      <c r="H32" s="18"/>
      <c r="I32" s="272" t="s">
        <v>99</v>
      </c>
      <c r="J32" s="18">
        <v>38</v>
      </c>
      <c r="K32" s="18" t="s">
        <v>60</v>
      </c>
      <c r="L32" s="18"/>
      <c r="M32" s="97">
        <f>M33</f>
        <v>15000</v>
      </c>
      <c r="N32" s="97">
        <v>15000</v>
      </c>
      <c r="O32" s="97">
        <f>O33</f>
        <v>15000</v>
      </c>
      <c r="P32" s="363">
        <f t="shared" si="1"/>
        <v>100</v>
      </c>
      <c r="Q32" s="364">
        <f t="shared" si="2"/>
        <v>100</v>
      </c>
    </row>
    <row r="33" spans="1:17" ht="15.75" thickBot="1">
      <c r="A33" s="302" t="s">
        <v>111</v>
      </c>
      <c r="B33" s="303" t="s">
        <v>6</v>
      </c>
      <c r="C33" s="303"/>
      <c r="D33" s="303"/>
      <c r="E33" s="303"/>
      <c r="F33" s="303"/>
      <c r="G33" s="303"/>
      <c r="H33" s="202"/>
      <c r="I33" s="303" t="s">
        <v>99</v>
      </c>
      <c r="J33" s="202">
        <v>381</v>
      </c>
      <c r="K33" s="202" t="s">
        <v>61</v>
      </c>
      <c r="L33" s="202"/>
      <c r="M33" s="304">
        <v>15000</v>
      </c>
      <c r="N33" s="304">
        <v>15000</v>
      </c>
      <c r="O33" s="304">
        <v>15000</v>
      </c>
      <c r="P33" s="458">
        <f t="shared" si="1"/>
        <v>100</v>
      </c>
      <c r="Q33" s="459">
        <f t="shared" si="2"/>
        <v>100</v>
      </c>
    </row>
    <row r="34" spans="1:17">
      <c r="A34" s="460" t="s">
        <v>114</v>
      </c>
      <c r="B34" s="461" t="s">
        <v>6</v>
      </c>
      <c r="C34" s="461"/>
      <c r="D34" s="461"/>
      <c r="E34" s="461"/>
      <c r="F34" s="461"/>
      <c r="G34" s="461"/>
      <c r="H34" s="462"/>
      <c r="I34" s="461"/>
      <c r="J34" s="578" t="s">
        <v>282</v>
      </c>
      <c r="K34" s="579"/>
      <c r="L34" s="580"/>
      <c r="M34" s="463">
        <f>M35</f>
        <v>41430</v>
      </c>
      <c r="N34" s="463">
        <f t="shared" ref="N34" si="4">SUM(N35)</f>
        <v>26000</v>
      </c>
      <c r="O34" s="463">
        <f>O35</f>
        <v>41000</v>
      </c>
      <c r="P34" s="464">
        <f t="shared" si="1"/>
        <v>98.962104755008454</v>
      </c>
      <c r="Q34" s="465">
        <f t="shared" si="2"/>
        <v>157.69230769230768</v>
      </c>
    </row>
    <row r="35" spans="1:17">
      <c r="A35" s="266" t="s">
        <v>115</v>
      </c>
      <c r="B35" s="267" t="s">
        <v>6</v>
      </c>
      <c r="C35" s="267"/>
      <c r="D35" s="267"/>
      <c r="E35" s="267"/>
      <c r="F35" s="267"/>
      <c r="G35" s="267"/>
      <c r="H35" s="268"/>
      <c r="I35" s="445" t="s">
        <v>116</v>
      </c>
      <c r="J35" s="310" t="s">
        <v>112</v>
      </c>
      <c r="K35" s="311" t="s">
        <v>117</v>
      </c>
      <c r="L35" s="312"/>
      <c r="M35" s="313">
        <f>M36</f>
        <v>41430</v>
      </c>
      <c r="N35" s="270">
        <f>N36</f>
        <v>26000</v>
      </c>
      <c r="O35" s="270">
        <f>O36</f>
        <v>41000</v>
      </c>
      <c r="P35" s="367">
        <f t="shared" si="1"/>
        <v>98.962104755008454</v>
      </c>
      <c r="Q35" s="368">
        <f t="shared" si="2"/>
        <v>157.69230769230768</v>
      </c>
    </row>
    <row r="36" spans="1:17">
      <c r="A36" s="271" t="s">
        <v>115</v>
      </c>
      <c r="B36" s="274"/>
      <c r="C36" s="274"/>
      <c r="D36" s="274"/>
      <c r="E36" s="274"/>
      <c r="F36" s="274"/>
      <c r="G36" s="274"/>
      <c r="H36" s="24"/>
      <c r="I36" s="274" t="s">
        <v>99</v>
      </c>
      <c r="J36" s="314">
        <v>3</v>
      </c>
      <c r="K36" s="314" t="s">
        <v>13</v>
      </c>
      <c r="L36" s="314"/>
      <c r="M36" s="97">
        <f>M37+M42</f>
        <v>41430</v>
      </c>
      <c r="N36" s="97">
        <f>N37+N42</f>
        <v>26000</v>
      </c>
      <c r="O36" s="97">
        <f>O37+O40+O42</f>
        <v>41000</v>
      </c>
      <c r="P36" s="363">
        <f t="shared" si="1"/>
        <v>98.962104755008454</v>
      </c>
      <c r="Q36" s="364">
        <f t="shared" si="2"/>
        <v>157.69230769230768</v>
      </c>
    </row>
    <row r="37" spans="1:17">
      <c r="A37" s="271" t="s">
        <v>115</v>
      </c>
      <c r="B37" s="274"/>
      <c r="C37" s="274"/>
      <c r="D37" s="274"/>
      <c r="E37" s="274"/>
      <c r="F37" s="274"/>
      <c r="G37" s="274"/>
      <c r="H37" s="24"/>
      <c r="I37" s="274" t="s">
        <v>99</v>
      </c>
      <c r="J37" s="24" t="s">
        <v>118</v>
      </c>
      <c r="K37" s="24" t="s">
        <v>52</v>
      </c>
      <c r="L37" s="24"/>
      <c r="M37" s="97">
        <f>M39</f>
        <v>30730</v>
      </c>
      <c r="N37" s="97">
        <v>20000</v>
      </c>
      <c r="O37" s="97">
        <f>O38+O39</f>
        <v>40426</v>
      </c>
      <c r="P37" s="363">
        <f t="shared" si="1"/>
        <v>131.5522290920924</v>
      </c>
      <c r="Q37" s="364">
        <f t="shared" si="2"/>
        <v>202.13</v>
      </c>
    </row>
    <row r="38" spans="1:17">
      <c r="A38" s="271" t="s">
        <v>115</v>
      </c>
      <c r="B38" s="274"/>
      <c r="C38" s="274"/>
      <c r="D38" s="274"/>
      <c r="E38" s="274"/>
      <c r="F38" s="274"/>
      <c r="G38" s="274"/>
      <c r="H38" s="24"/>
      <c r="I38" s="274" t="s">
        <v>99</v>
      </c>
      <c r="J38" s="24" t="s">
        <v>109</v>
      </c>
      <c r="K38" s="584" t="s">
        <v>55</v>
      </c>
      <c r="L38" s="585"/>
      <c r="M38" s="97">
        <v>0</v>
      </c>
      <c r="N38" s="97">
        <v>0</v>
      </c>
      <c r="O38" s="97">
        <v>12800</v>
      </c>
      <c r="P38" s="363">
        <v>0</v>
      </c>
      <c r="Q38" s="364">
        <v>0</v>
      </c>
    </row>
    <row r="39" spans="1:17">
      <c r="A39" s="271" t="s">
        <v>115</v>
      </c>
      <c r="B39" s="274"/>
      <c r="C39" s="274"/>
      <c r="D39" s="274"/>
      <c r="E39" s="274"/>
      <c r="F39" s="274"/>
      <c r="G39" s="274"/>
      <c r="H39" s="24"/>
      <c r="I39" s="274" t="s">
        <v>99</v>
      </c>
      <c r="J39" s="24" t="s">
        <v>119</v>
      </c>
      <c r="K39" s="24" t="s">
        <v>56</v>
      </c>
      <c r="L39" s="24"/>
      <c r="M39" s="97">
        <v>30730</v>
      </c>
      <c r="N39" s="97">
        <v>20000</v>
      </c>
      <c r="O39" s="97">
        <v>27626</v>
      </c>
      <c r="P39" s="363">
        <f t="shared" si="1"/>
        <v>89.899121379759194</v>
      </c>
      <c r="Q39" s="364">
        <f t="shared" si="2"/>
        <v>138.13</v>
      </c>
    </row>
    <row r="40" spans="1:17">
      <c r="A40" s="271" t="s">
        <v>115</v>
      </c>
      <c r="B40" s="274"/>
      <c r="C40" s="274"/>
      <c r="D40" s="274"/>
      <c r="E40" s="274"/>
      <c r="F40" s="274"/>
      <c r="G40" s="274"/>
      <c r="H40" s="24"/>
      <c r="I40" s="274" t="s">
        <v>99</v>
      </c>
      <c r="J40" s="24" t="s">
        <v>314</v>
      </c>
      <c r="K40" s="584" t="s">
        <v>57</v>
      </c>
      <c r="L40" s="585"/>
      <c r="M40" s="97">
        <v>0</v>
      </c>
      <c r="N40" s="97">
        <v>0</v>
      </c>
      <c r="O40" s="97">
        <f>O41</f>
        <v>574</v>
      </c>
      <c r="P40" s="363">
        <v>0</v>
      </c>
      <c r="Q40" s="364">
        <v>0</v>
      </c>
    </row>
    <row r="41" spans="1:17">
      <c r="A41" s="271" t="s">
        <v>115</v>
      </c>
      <c r="B41" s="274"/>
      <c r="C41" s="274"/>
      <c r="D41" s="274"/>
      <c r="E41" s="274"/>
      <c r="F41" s="274"/>
      <c r="G41" s="274"/>
      <c r="H41" s="24"/>
      <c r="I41" s="274" t="s">
        <v>99</v>
      </c>
      <c r="J41" s="24" t="s">
        <v>315</v>
      </c>
      <c r="K41" s="584" t="s">
        <v>58</v>
      </c>
      <c r="L41" s="585"/>
      <c r="M41" s="97">
        <v>0</v>
      </c>
      <c r="N41" s="97">
        <v>0</v>
      </c>
      <c r="O41" s="97">
        <v>574</v>
      </c>
      <c r="P41" s="363">
        <v>0</v>
      </c>
      <c r="Q41" s="364">
        <v>0</v>
      </c>
    </row>
    <row r="42" spans="1:17">
      <c r="A42" s="271" t="s">
        <v>115</v>
      </c>
      <c r="B42" s="272"/>
      <c r="C42" s="272"/>
      <c r="D42" s="272"/>
      <c r="E42" s="272"/>
      <c r="F42" s="272"/>
      <c r="G42" s="272"/>
      <c r="H42" s="18"/>
      <c r="I42" s="272" t="s">
        <v>99</v>
      </c>
      <c r="J42" s="18">
        <v>38</v>
      </c>
      <c r="K42" s="18" t="s">
        <v>120</v>
      </c>
      <c r="L42" s="18"/>
      <c r="M42" s="97">
        <f>M43</f>
        <v>10700</v>
      </c>
      <c r="N42" s="97">
        <v>6000</v>
      </c>
      <c r="O42" s="97">
        <f>O43</f>
        <v>0</v>
      </c>
      <c r="P42" s="363">
        <f t="shared" si="1"/>
        <v>0</v>
      </c>
      <c r="Q42" s="364">
        <f t="shared" si="2"/>
        <v>0</v>
      </c>
    </row>
    <row r="43" spans="1:17">
      <c r="A43" s="271" t="s">
        <v>115</v>
      </c>
      <c r="B43" s="272" t="s">
        <v>6</v>
      </c>
      <c r="C43" s="272"/>
      <c r="D43" s="272"/>
      <c r="E43" s="272"/>
      <c r="F43" s="272"/>
      <c r="G43" s="272"/>
      <c r="H43" s="18"/>
      <c r="I43" s="272" t="s">
        <v>99</v>
      </c>
      <c r="J43" s="18">
        <v>381</v>
      </c>
      <c r="K43" s="18" t="s">
        <v>61</v>
      </c>
      <c r="L43" s="18"/>
      <c r="M43" s="97">
        <v>10700</v>
      </c>
      <c r="N43" s="97">
        <v>6000</v>
      </c>
      <c r="O43" s="97">
        <v>0</v>
      </c>
      <c r="P43" s="363">
        <f t="shared" si="1"/>
        <v>0</v>
      </c>
      <c r="Q43" s="364">
        <f t="shared" si="2"/>
        <v>0</v>
      </c>
    </row>
    <row r="44" spans="1:17">
      <c r="A44" s="262" t="s">
        <v>121</v>
      </c>
      <c r="B44" s="263" t="s">
        <v>6</v>
      </c>
      <c r="C44" s="263"/>
      <c r="D44" s="263"/>
      <c r="E44" s="263"/>
      <c r="F44" s="263"/>
      <c r="G44" s="263"/>
      <c r="H44" s="264"/>
      <c r="I44" s="263"/>
      <c r="J44" s="581" t="s">
        <v>283</v>
      </c>
      <c r="K44" s="582"/>
      <c r="L44" s="583"/>
      <c r="M44" s="265">
        <f>SUM(M45)</f>
        <v>36500</v>
      </c>
      <c r="N44" s="265">
        <v>119000</v>
      </c>
      <c r="O44" s="265">
        <f>O45</f>
        <v>129545</v>
      </c>
      <c r="P44" s="369">
        <f t="shared" si="1"/>
        <v>354.91780821917808</v>
      </c>
      <c r="Q44" s="370">
        <f t="shared" si="2"/>
        <v>108.86134453781513</v>
      </c>
    </row>
    <row r="45" spans="1:17">
      <c r="A45" s="266" t="s">
        <v>122</v>
      </c>
      <c r="B45" s="267" t="s">
        <v>6</v>
      </c>
      <c r="C45" s="267"/>
      <c r="D45" s="267"/>
      <c r="E45" s="267"/>
      <c r="F45" s="267"/>
      <c r="G45" s="267"/>
      <c r="H45" s="268"/>
      <c r="I45" s="267" t="s">
        <v>116</v>
      </c>
      <c r="J45" s="554" t="s">
        <v>284</v>
      </c>
      <c r="K45" s="555"/>
      <c r="L45" s="556"/>
      <c r="M45" s="270">
        <f>SUM(M46)</f>
        <v>36500</v>
      </c>
      <c r="N45" s="270">
        <v>119000</v>
      </c>
      <c r="O45" s="270">
        <f>O46</f>
        <v>129545</v>
      </c>
      <c r="P45" s="367">
        <f>O45/M45*100</f>
        <v>354.91780821917808</v>
      </c>
      <c r="Q45" s="368">
        <f t="shared" si="2"/>
        <v>108.86134453781513</v>
      </c>
    </row>
    <row r="46" spans="1:17">
      <c r="A46" s="271" t="s">
        <v>122</v>
      </c>
      <c r="B46" s="274"/>
      <c r="C46" s="274"/>
      <c r="D46" s="274"/>
      <c r="E46" s="274"/>
      <c r="F46" s="274"/>
      <c r="G46" s="274"/>
      <c r="H46" s="24"/>
      <c r="I46" s="274" t="s">
        <v>99</v>
      </c>
      <c r="J46" s="24">
        <v>3</v>
      </c>
      <c r="K46" s="24" t="s">
        <v>13</v>
      </c>
      <c r="L46" s="24"/>
      <c r="M46" s="97">
        <f>SUM(M47)</f>
        <v>36500</v>
      </c>
      <c r="N46" s="97">
        <v>119000</v>
      </c>
      <c r="O46" s="97">
        <f>O47</f>
        <v>129545</v>
      </c>
      <c r="P46" s="363">
        <f t="shared" si="1"/>
        <v>354.91780821917808</v>
      </c>
      <c r="Q46" s="364">
        <f t="shared" si="2"/>
        <v>108.86134453781513</v>
      </c>
    </row>
    <row r="47" spans="1:17">
      <c r="A47" s="271" t="s">
        <v>122</v>
      </c>
      <c r="B47" s="272"/>
      <c r="C47" s="272"/>
      <c r="D47" s="272"/>
      <c r="E47" s="272"/>
      <c r="F47" s="272"/>
      <c r="G47" s="272"/>
      <c r="H47" s="18"/>
      <c r="I47" s="272" t="s">
        <v>99</v>
      </c>
      <c r="J47" s="18">
        <v>38</v>
      </c>
      <c r="K47" s="18" t="s">
        <v>120</v>
      </c>
      <c r="L47" s="18"/>
      <c r="M47" s="97">
        <f>SUM(M48)</f>
        <v>36500</v>
      </c>
      <c r="N47" s="97">
        <v>119000</v>
      </c>
      <c r="O47" s="97">
        <f>O48</f>
        <v>129545</v>
      </c>
      <c r="P47" s="363">
        <f t="shared" si="1"/>
        <v>354.91780821917808</v>
      </c>
      <c r="Q47" s="364">
        <f t="shared" si="2"/>
        <v>108.86134453781513</v>
      </c>
    </row>
    <row r="48" spans="1:17">
      <c r="A48" s="271" t="s">
        <v>122</v>
      </c>
      <c r="B48" s="272" t="s">
        <v>6</v>
      </c>
      <c r="C48" s="272"/>
      <c r="D48" s="272"/>
      <c r="E48" s="272"/>
      <c r="F48" s="272"/>
      <c r="G48" s="272"/>
      <c r="H48" s="18"/>
      <c r="I48" s="272" t="s">
        <v>99</v>
      </c>
      <c r="J48" s="18">
        <v>381</v>
      </c>
      <c r="K48" s="18" t="s">
        <v>61</v>
      </c>
      <c r="L48" s="18"/>
      <c r="M48" s="97">
        <v>36500</v>
      </c>
      <c r="N48" s="97">
        <v>119000</v>
      </c>
      <c r="O48" s="97">
        <v>129545</v>
      </c>
      <c r="P48" s="363">
        <f t="shared" si="1"/>
        <v>354.91780821917808</v>
      </c>
      <c r="Q48" s="364">
        <f t="shared" si="2"/>
        <v>108.86134453781513</v>
      </c>
    </row>
    <row r="49" spans="1:17">
      <c r="A49" s="557"/>
      <c r="B49" s="558"/>
      <c r="C49" s="558"/>
      <c r="D49" s="558"/>
      <c r="E49" s="558"/>
      <c r="F49" s="558"/>
      <c r="G49" s="558"/>
      <c r="H49" s="558"/>
      <c r="I49" s="559"/>
      <c r="J49" s="346" t="s">
        <v>123</v>
      </c>
      <c r="K49" s="346"/>
      <c r="L49" s="346"/>
      <c r="M49" s="347">
        <f>M50+M100+M111+M154+M185+M216+M229</f>
        <v>3738846</v>
      </c>
      <c r="N49" s="347">
        <f t="shared" ref="N49" si="5">N50+N100+N111+N154+N185+N216+N229</f>
        <v>9774200</v>
      </c>
      <c r="O49" s="347">
        <f>O50+O100+O111+O154+O185+O216+O229</f>
        <v>7320607</v>
      </c>
      <c r="P49" s="376">
        <f t="shared" si="1"/>
        <v>195.79856993307561</v>
      </c>
      <c r="Q49" s="377">
        <f t="shared" si="2"/>
        <v>74.897249902805342</v>
      </c>
    </row>
    <row r="50" spans="1:17">
      <c r="A50" s="560"/>
      <c r="B50" s="561"/>
      <c r="C50" s="561"/>
      <c r="D50" s="561"/>
      <c r="E50" s="561"/>
      <c r="F50" s="561"/>
      <c r="G50" s="561"/>
      <c r="H50" s="561"/>
      <c r="I50" s="562"/>
      <c r="J50" s="344" t="s">
        <v>124</v>
      </c>
      <c r="K50" s="344"/>
      <c r="L50" s="344"/>
      <c r="M50" s="350">
        <f t="shared" ref="M50:N51" si="6">M51</f>
        <v>942982</v>
      </c>
      <c r="N50" s="350">
        <f t="shared" si="6"/>
        <v>1772350</v>
      </c>
      <c r="O50" s="350">
        <f>O51</f>
        <v>1761957</v>
      </c>
      <c r="P50" s="378">
        <f t="shared" si="1"/>
        <v>186.84948387137825</v>
      </c>
      <c r="Q50" s="379">
        <f t="shared" si="2"/>
        <v>99.413603407904759</v>
      </c>
    </row>
    <row r="51" spans="1:17">
      <c r="A51" s="276"/>
      <c r="B51" s="277"/>
      <c r="C51" s="277"/>
      <c r="D51" s="277"/>
      <c r="E51" s="277"/>
      <c r="F51" s="277"/>
      <c r="G51" s="277"/>
      <c r="H51" s="278"/>
      <c r="I51" s="261" t="s">
        <v>125</v>
      </c>
      <c r="J51" s="301" t="s">
        <v>299</v>
      </c>
      <c r="K51" s="301"/>
      <c r="L51" s="301"/>
      <c r="M51" s="348">
        <f t="shared" si="6"/>
        <v>942982</v>
      </c>
      <c r="N51" s="348">
        <f t="shared" si="6"/>
        <v>1772350</v>
      </c>
      <c r="O51" s="348">
        <f>O52</f>
        <v>1761957</v>
      </c>
      <c r="P51" s="361">
        <f t="shared" si="1"/>
        <v>186.84948387137825</v>
      </c>
      <c r="Q51" s="362">
        <f t="shared" si="2"/>
        <v>99.413603407904759</v>
      </c>
    </row>
    <row r="52" spans="1:17">
      <c r="A52" s="262" t="s">
        <v>126</v>
      </c>
      <c r="B52" s="263" t="s">
        <v>6</v>
      </c>
      <c r="C52" s="263" t="s">
        <v>7</v>
      </c>
      <c r="D52" s="263" t="s">
        <v>11</v>
      </c>
      <c r="E52" s="263" t="s">
        <v>8</v>
      </c>
      <c r="F52" s="263"/>
      <c r="G52" s="263"/>
      <c r="H52" s="264"/>
      <c r="I52" s="263"/>
      <c r="J52" s="264" t="s">
        <v>127</v>
      </c>
      <c r="K52" s="264"/>
      <c r="L52" s="264"/>
      <c r="M52" s="279">
        <f>M53+M68+M72+M76</f>
        <v>942982</v>
      </c>
      <c r="N52" s="279">
        <f>N53+N68+N72+N80+N84+N88+N92+N96</f>
        <v>1772350</v>
      </c>
      <c r="O52" s="279">
        <f>O53+O68+O72+O76+O80+O84+O88+O92+O96</f>
        <v>1761957</v>
      </c>
      <c r="P52" s="369">
        <f t="shared" si="1"/>
        <v>186.84948387137825</v>
      </c>
      <c r="Q52" s="370">
        <f t="shared" si="2"/>
        <v>99.413603407904759</v>
      </c>
    </row>
    <row r="53" spans="1:17">
      <c r="A53" s="334" t="s">
        <v>128</v>
      </c>
      <c r="B53" s="335" t="s">
        <v>6</v>
      </c>
      <c r="C53" s="335"/>
      <c r="D53" s="335" t="s">
        <v>11</v>
      </c>
      <c r="E53" s="335"/>
      <c r="F53" s="335"/>
      <c r="G53" s="335"/>
      <c r="H53" s="336"/>
      <c r="I53" s="335" t="s">
        <v>125</v>
      </c>
      <c r="J53" s="336" t="s">
        <v>129</v>
      </c>
      <c r="K53" s="336"/>
      <c r="L53" s="336"/>
      <c r="M53" s="338">
        <f>M54</f>
        <v>918249</v>
      </c>
      <c r="N53" s="338">
        <f t="shared" ref="N53" si="7">N54</f>
        <v>1498600</v>
      </c>
      <c r="O53" s="338">
        <f>O54</f>
        <v>1485355</v>
      </c>
      <c r="P53" s="367">
        <f t="shared" si="1"/>
        <v>161.75950096324635</v>
      </c>
      <c r="Q53" s="368">
        <f t="shared" si="2"/>
        <v>99.116175096756976</v>
      </c>
    </row>
    <row r="54" spans="1:17">
      <c r="A54" s="273" t="s">
        <v>128</v>
      </c>
      <c r="B54" s="272"/>
      <c r="C54" s="272"/>
      <c r="D54" s="272"/>
      <c r="E54" s="272"/>
      <c r="F54" s="272"/>
      <c r="G54" s="272"/>
      <c r="H54" s="18"/>
      <c r="I54" s="272" t="s">
        <v>125</v>
      </c>
      <c r="J54" s="18">
        <v>3</v>
      </c>
      <c r="K54" s="18" t="s">
        <v>13</v>
      </c>
      <c r="L54" s="18"/>
      <c r="M54" s="23">
        <f>M55+M61+M66</f>
        <v>918249</v>
      </c>
      <c r="N54" s="23">
        <f>N55+N61+N66</f>
        <v>1498600</v>
      </c>
      <c r="O54" s="23">
        <f>O55+O61+O66</f>
        <v>1485355</v>
      </c>
      <c r="P54" s="363">
        <f t="shared" si="1"/>
        <v>161.75950096324635</v>
      </c>
      <c r="Q54" s="364">
        <f t="shared" si="2"/>
        <v>99.116175096756976</v>
      </c>
    </row>
    <row r="55" spans="1:17">
      <c r="A55" s="273" t="s">
        <v>128</v>
      </c>
      <c r="B55" s="272"/>
      <c r="C55" s="272"/>
      <c r="D55" s="272"/>
      <c r="E55" s="272"/>
      <c r="F55" s="272"/>
      <c r="G55" s="272"/>
      <c r="H55" s="18"/>
      <c r="I55" s="272" t="s">
        <v>125</v>
      </c>
      <c r="J55" s="18">
        <v>31</v>
      </c>
      <c r="K55" s="18" t="s">
        <v>44</v>
      </c>
      <c r="L55" s="18"/>
      <c r="M55" s="23">
        <f>SUM(M56:M60)</f>
        <v>559989</v>
      </c>
      <c r="N55" s="23">
        <f t="shared" ref="N55" si="8">SUM(N56:N60)</f>
        <v>1003100</v>
      </c>
      <c r="O55" s="23">
        <f>SUM(O56:O60)</f>
        <v>1002274</v>
      </c>
      <c r="P55" s="363">
        <f t="shared" si="1"/>
        <v>178.98101569852264</v>
      </c>
      <c r="Q55" s="364">
        <f t="shared" si="2"/>
        <v>99.917655268667133</v>
      </c>
    </row>
    <row r="56" spans="1:17">
      <c r="A56" s="273" t="s">
        <v>128</v>
      </c>
      <c r="B56" s="272" t="s">
        <v>6</v>
      </c>
      <c r="C56" s="272"/>
      <c r="D56" s="272"/>
      <c r="E56" s="272"/>
      <c r="F56" s="272"/>
      <c r="G56" s="272"/>
      <c r="H56" s="18"/>
      <c r="I56" s="272" t="s">
        <v>125</v>
      </c>
      <c r="J56" s="18">
        <v>311</v>
      </c>
      <c r="K56" s="586" t="s">
        <v>45</v>
      </c>
      <c r="L56" s="586"/>
      <c r="M56" s="23">
        <v>350938</v>
      </c>
      <c r="N56" s="23">
        <v>450000</v>
      </c>
      <c r="O56" s="23">
        <v>474494</v>
      </c>
      <c r="P56" s="363">
        <f t="shared" si="1"/>
        <v>135.20735856476074</v>
      </c>
      <c r="Q56" s="364">
        <f t="shared" si="2"/>
        <v>105.44311111111111</v>
      </c>
    </row>
    <row r="57" spans="1:17">
      <c r="A57" s="273" t="s">
        <v>128</v>
      </c>
      <c r="B57" s="272"/>
      <c r="C57" s="272"/>
      <c r="D57" s="272"/>
      <c r="E57" s="272"/>
      <c r="F57" s="272"/>
      <c r="G57" s="272"/>
      <c r="H57" s="18"/>
      <c r="I57" s="272" t="s">
        <v>125</v>
      </c>
      <c r="J57" s="18" t="s">
        <v>46</v>
      </c>
      <c r="K57" s="18" t="s">
        <v>47</v>
      </c>
      <c r="L57" s="18"/>
      <c r="M57" s="23">
        <v>108917</v>
      </c>
      <c r="N57" s="23">
        <v>348000</v>
      </c>
      <c r="O57" s="23">
        <v>322948</v>
      </c>
      <c r="P57" s="363">
        <f t="shared" si="1"/>
        <v>296.50835039525509</v>
      </c>
      <c r="Q57" s="364">
        <f t="shared" si="2"/>
        <v>92.801149425287349</v>
      </c>
    </row>
    <row r="58" spans="1:17">
      <c r="A58" s="273" t="s">
        <v>128</v>
      </c>
      <c r="B58" s="272" t="s">
        <v>6</v>
      </c>
      <c r="C58" s="272"/>
      <c r="D58" s="272"/>
      <c r="E58" s="272"/>
      <c r="F58" s="272"/>
      <c r="G58" s="272"/>
      <c r="H58" s="18"/>
      <c r="I58" s="272" t="s">
        <v>125</v>
      </c>
      <c r="J58" s="18">
        <v>312</v>
      </c>
      <c r="K58" s="18" t="s">
        <v>48</v>
      </c>
      <c r="L58" s="18"/>
      <c r="M58" s="97">
        <v>21039</v>
      </c>
      <c r="N58" s="97">
        <v>68000</v>
      </c>
      <c r="O58" s="97">
        <v>67672</v>
      </c>
      <c r="P58" s="363">
        <f t="shared" si="1"/>
        <v>321.65026854888538</v>
      </c>
      <c r="Q58" s="364">
        <f t="shared" si="2"/>
        <v>99.517647058823528</v>
      </c>
    </row>
    <row r="59" spans="1:17">
      <c r="A59" s="273" t="s">
        <v>128</v>
      </c>
      <c r="B59" s="272" t="s">
        <v>6</v>
      </c>
      <c r="C59" s="272"/>
      <c r="D59" s="272"/>
      <c r="E59" s="272"/>
      <c r="F59" s="272"/>
      <c r="G59" s="272"/>
      <c r="H59" s="18"/>
      <c r="I59" s="272" t="s">
        <v>125</v>
      </c>
      <c r="J59" s="18">
        <v>313</v>
      </c>
      <c r="K59" s="18" t="s">
        <v>49</v>
      </c>
      <c r="L59" s="18"/>
      <c r="M59" s="97">
        <v>60362</v>
      </c>
      <c r="N59" s="97">
        <v>77300</v>
      </c>
      <c r="O59" s="97">
        <v>77331</v>
      </c>
      <c r="P59" s="363">
        <f t="shared" si="1"/>
        <v>128.11205725456415</v>
      </c>
      <c r="Q59" s="364">
        <f t="shared" si="2"/>
        <v>100.04010349288485</v>
      </c>
    </row>
    <row r="60" spans="1:17">
      <c r="A60" s="273" t="s">
        <v>128</v>
      </c>
      <c r="B60" s="272"/>
      <c r="C60" s="272"/>
      <c r="D60" s="272"/>
      <c r="E60" s="272"/>
      <c r="F60" s="272"/>
      <c r="G60" s="272"/>
      <c r="H60" s="18"/>
      <c r="I60" s="272" t="s">
        <v>125</v>
      </c>
      <c r="J60" s="18" t="s">
        <v>50</v>
      </c>
      <c r="K60" s="18" t="s">
        <v>51</v>
      </c>
      <c r="L60" s="18"/>
      <c r="M60" s="97">
        <v>18733</v>
      </c>
      <c r="N60" s="97">
        <v>59800</v>
      </c>
      <c r="O60" s="97">
        <v>59829</v>
      </c>
      <c r="P60" s="363">
        <f t="shared" si="1"/>
        <v>319.37756899588965</v>
      </c>
      <c r="Q60" s="364">
        <f t="shared" si="2"/>
        <v>100.04849498327759</v>
      </c>
    </row>
    <row r="61" spans="1:17">
      <c r="A61" s="273" t="s">
        <v>128</v>
      </c>
      <c r="B61" s="272"/>
      <c r="C61" s="272"/>
      <c r="D61" s="272"/>
      <c r="E61" s="272"/>
      <c r="F61" s="272"/>
      <c r="G61" s="272"/>
      <c r="H61" s="18"/>
      <c r="I61" s="272" t="s">
        <v>125</v>
      </c>
      <c r="J61" s="18">
        <v>32</v>
      </c>
      <c r="K61" s="18" t="s">
        <v>52</v>
      </c>
      <c r="L61" s="18"/>
      <c r="M61" s="23">
        <f>SUM(M62:M65)</f>
        <v>351670</v>
      </c>
      <c r="N61" s="23">
        <f t="shared" ref="N61" si="9">SUM(N62:N65)</f>
        <v>490500</v>
      </c>
      <c r="O61" s="23">
        <f>SUM(O62:O65)</f>
        <v>478015</v>
      </c>
      <c r="P61" s="363">
        <f t="shared" si="1"/>
        <v>135.92714760997526</v>
      </c>
      <c r="Q61" s="364">
        <f t="shared" si="2"/>
        <v>97.454638124362887</v>
      </c>
    </row>
    <row r="62" spans="1:17">
      <c r="A62" s="273" t="s">
        <v>128</v>
      </c>
      <c r="B62" s="272" t="s">
        <v>6</v>
      </c>
      <c r="C62" s="272"/>
      <c r="D62" s="272" t="s">
        <v>4</v>
      </c>
      <c r="E62" s="272"/>
      <c r="F62" s="272"/>
      <c r="G62" s="272"/>
      <c r="H62" s="18"/>
      <c r="I62" s="272" t="s">
        <v>125</v>
      </c>
      <c r="J62" s="18">
        <v>321</v>
      </c>
      <c r="K62" s="18" t="s">
        <v>53</v>
      </c>
      <c r="L62" s="18"/>
      <c r="M62" s="97">
        <v>24884</v>
      </c>
      <c r="N62" s="97">
        <v>25500</v>
      </c>
      <c r="O62" s="97">
        <v>25306</v>
      </c>
      <c r="P62" s="363">
        <f t="shared" si="1"/>
        <v>101.6958688313776</v>
      </c>
      <c r="Q62" s="364">
        <f t="shared" si="2"/>
        <v>99.239215686274505</v>
      </c>
    </row>
    <row r="63" spans="1:17">
      <c r="A63" s="273" t="s">
        <v>128</v>
      </c>
      <c r="B63" s="272" t="s">
        <v>6</v>
      </c>
      <c r="C63" s="272"/>
      <c r="D63" s="272" t="s">
        <v>11</v>
      </c>
      <c r="E63" s="272" t="s">
        <v>4</v>
      </c>
      <c r="F63" s="272"/>
      <c r="G63" s="272"/>
      <c r="H63" s="18"/>
      <c r="I63" s="272" t="s">
        <v>125</v>
      </c>
      <c r="J63" s="18">
        <v>322</v>
      </c>
      <c r="K63" s="18" t="s">
        <v>108</v>
      </c>
      <c r="L63" s="18"/>
      <c r="M63" s="97">
        <v>91920</v>
      </c>
      <c r="N63" s="97">
        <v>119000</v>
      </c>
      <c r="O63" s="97">
        <v>122092</v>
      </c>
      <c r="P63" s="363">
        <f t="shared" si="1"/>
        <v>132.8241949521323</v>
      </c>
      <c r="Q63" s="364">
        <f t="shared" si="2"/>
        <v>102.59831932773109</v>
      </c>
    </row>
    <row r="64" spans="1:17">
      <c r="A64" s="273" t="s">
        <v>128</v>
      </c>
      <c r="B64" s="272" t="s">
        <v>6</v>
      </c>
      <c r="C64" s="272"/>
      <c r="D64" s="272" t="s">
        <v>11</v>
      </c>
      <c r="E64" s="272" t="s">
        <v>8</v>
      </c>
      <c r="F64" s="272"/>
      <c r="G64" s="272"/>
      <c r="H64" s="18"/>
      <c r="I64" s="272" t="s">
        <v>125</v>
      </c>
      <c r="J64" s="18">
        <v>323</v>
      </c>
      <c r="K64" s="18" t="s">
        <v>55</v>
      </c>
      <c r="L64" s="18"/>
      <c r="M64" s="97">
        <v>125398</v>
      </c>
      <c r="N64" s="97">
        <v>260000</v>
      </c>
      <c r="O64" s="97">
        <v>246312</v>
      </c>
      <c r="P64" s="363">
        <f t="shared" si="1"/>
        <v>196.42418539370644</v>
      </c>
      <c r="Q64" s="364">
        <f t="shared" si="2"/>
        <v>94.735384615384604</v>
      </c>
    </row>
    <row r="65" spans="1:19">
      <c r="A65" s="273" t="s">
        <v>128</v>
      </c>
      <c r="B65" s="272" t="s">
        <v>6</v>
      </c>
      <c r="C65" s="272"/>
      <c r="D65" s="272" t="s">
        <v>11</v>
      </c>
      <c r="E65" s="272" t="s">
        <v>8</v>
      </c>
      <c r="F65" s="272"/>
      <c r="G65" s="272"/>
      <c r="H65" s="18"/>
      <c r="I65" s="272" t="s">
        <v>125</v>
      </c>
      <c r="J65" s="18">
        <v>329</v>
      </c>
      <c r="K65" s="18" t="s">
        <v>56</v>
      </c>
      <c r="L65" s="18"/>
      <c r="M65" s="97">
        <v>109468</v>
      </c>
      <c r="N65" s="97">
        <v>86000</v>
      </c>
      <c r="O65" s="97">
        <v>84305</v>
      </c>
      <c r="P65" s="363">
        <f t="shared" si="1"/>
        <v>77.013373771330436</v>
      </c>
      <c r="Q65" s="364">
        <f t="shared" si="2"/>
        <v>98.029069767441854</v>
      </c>
    </row>
    <row r="66" spans="1:19" ht="15.75" thickBot="1">
      <c r="A66" s="302" t="s">
        <v>128</v>
      </c>
      <c r="B66" s="303"/>
      <c r="C66" s="303"/>
      <c r="D66" s="303"/>
      <c r="E66" s="303"/>
      <c r="F66" s="303"/>
      <c r="G66" s="303"/>
      <c r="H66" s="202"/>
      <c r="I66" s="303" t="s">
        <v>125</v>
      </c>
      <c r="J66" s="202">
        <v>34</v>
      </c>
      <c r="K66" s="202" t="s">
        <v>57</v>
      </c>
      <c r="L66" s="202"/>
      <c r="M66" s="466">
        <f>M67</f>
        <v>6590</v>
      </c>
      <c r="N66" s="466">
        <v>5000</v>
      </c>
      <c r="O66" s="466">
        <f>O67</f>
        <v>5066</v>
      </c>
      <c r="P66" s="458">
        <f t="shared" si="1"/>
        <v>76.874051593323216</v>
      </c>
      <c r="Q66" s="459">
        <f t="shared" si="2"/>
        <v>101.32000000000001</v>
      </c>
    </row>
    <row r="67" spans="1:19">
      <c r="A67" s="473" t="s">
        <v>128</v>
      </c>
      <c r="B67" s="474" t="s">
        <v>6</v>
      </c>
      <c r="C67" s="474"/>
      <c r="D67" s="474"/>
      <c r="E67" s="474"/>
      <c r="F67" s="474"/>
      <c r="G67" s="474"/>
      <c r="H67" s="475"/>
      <c r="I67" s="474" t="s">
        <v>125</v>
      </c>
      <c r="J67" s="475">
        <v>343</v>
      </c>
      <c r="K67" s="475" t="s">
        <v>58</v>
      </c>
      <c r="L67" s="475"/>
      <c r="M67" s="476">
        <v>6590</v>
      </c>
      <c r="N67" s="476">
        <v>5000</v>
      </c>
      <c r="O67" s="476">
        <v>5066</v>
      </c>
      <c r="P67" s="477">
        <f t="shared" si="1"/>
        <v>76.874051593323216</v>
      </c>
      <c r="Q67" s="478">
        <f t="shared" si="2"/>
        <v>101.32000000000001</v>
      </c>
    </row>
    <row r="68" spans="1:19">
      <c r="A68" s="334" t="s">
        <v>130</v>
      </c>
      <c r="B68" s="335" t="s">
        <v>6</v>
      </c>
      <c r="C68" s="335"/>
      <c r="D68" s="335" t="s">
        <v>11</v>
      </c>
      <c r="E68" s="335" t="s">
        <v>8</v>
      </c>
      <c r="F68" s="335"/>
      <c r="G68" s="335"/>
      <c r="H68" s="336"/>
      <c r="I68" s="335" t="s">
        <v>125</v>
      </c>
      <c r="J68" s="336" t="s">
        <v>131</v>
      </c>
      <c r="K68" s="336"/>
      <c r="L68" s="336"/>
      <c r="M68" s="337">
        <f>M69</f>
        <v>15844</v>
      </c>
      <c r="N68" s="337">
        <f>N69</f>
        <v>57000</v>
      </c>
      <c r="O68" s="337">
        <f>O69</f>
        <v>62647</v>
      </c>
      <c r="P68" s="367">
        <f t="shared" si="1"/>
        <v>395.39888916940168</v>
      </c>
      <c r="Q68" s="368">
        <f t="shared" si="2"/>
        <v>109.90701754385965</v>
      </c>
      <c r="S68" s="358"/>
    </row>
    <row r="69" spans="1:19">
      <c r="A69" s="273" t="s">
        <v>130</v>
      </c>
      <c r="B69" s="272"/>
      <c r="C69" s="272"/>
      <c r="D69" s="272"/>
      <c r="E69" s="272"/>
      <c r="F69" s="272"/>
      <c r="G69" s="272"/>
      <c r="H69" s="18"/>
      <c r="I69" s="272" t="s">
        <v>125</v>
      </c>
      <c r="J69" s="444" t="s">
        <v>132</v>
      </c>
      <c r="K69" s="18" t="s">
        <v>13</v>
      </c>
      <c r="L69" s="18"/>
      <c r="M69" s="97">
        <f>M70</f>
        <v>15844</v>
      </c>
      <c r="N69" s="97">
        <v>57000</v>
      </c>
      <c r="O69" s="97">
        <f>O70</f>
        <v>62647</v>
      </c>
      <c r="P69" s="363">
        <f t="shared" si="1"/>
        <v>395.39888916940168</v>
      </c>
      <c r="Q69" s="364">
        <f t="shared" si="2"/>
        <v>109.90701754385965</v>
      </c>
    </row>
    <row r="70" spans="1:19">
      <c r="A70" s="273" t="s">
        <v>130</v>
      </c>
      <c r="B70" s="272"/>
      <c r="C70" s="272"/>
      <c r="D70" s="272"/>
      <c r="E70" s="272"/>
      <c r="F70" s="272"/>
      <c r="G70" s="272"/>
      <c r="H70" s="18"/>
      <c r="I70" s="272" t="s">
        <v>125</v>
      </c>
      <c r="J70" s="444" t="s">
        <v>118</v>
      </c>
      <c r="K70" s="18" t="s">
        <v>52</v>
      </c>
      <c r="L70" s="18"/>
      <c r="M70" s="97">
        <f>M71</f>
        <v>15844</v>
      </c>
      <c r="N70" s="97">
        <v>57000</v>
      </c>
      <c r="O70" s="97">
        <f>O71</f>
        <v>62647</v>
      </c>
      <c r="P70" s="363">
        <f t="shared" si="1"/>
        <v>395.39888916940168</v>
      </c>
      <c r="Q70" s="364">
        <f t="shared" si="2"/>
        <v>109.90701754385965</v>
      </c>
    </row>
    <row r="71" spans="1:19">
      <c r="A71" s="273" t="s">
        <v>130</v>
      </c>
      <c r="B71" s="272" t="s">
        <v>6</v>
      </c>
      <c r="C71" s="272"/>
      <c r="D71" s="272" t="s">
        <v>11</v>
      </c>
      <c r="E71" s="272" t="s">
        <v>8</v>
      </c>
      <c r="F71" s="272"/>
      <c r="G71" s="272"/>
      <c r="H71" s="18"/>
      <c r="I71" s="272" t="s">
        <v>125</v>
      </c>
      <c r="J71" s="444" t="s">
        <v>109</v>
      </c>
      <c r="K71" s="18" t="s">
        <v>55</v>
      </c>
      <c r="L71" s="18"/>
      <c r="M71" s="97">
        <v>15844</v>
      </c>
      <c r="N71" s="97">
        <v>57000</v>
      </c>
      <c r="O71" s="97">
        <v>62647</v>
      </c>
      <c r="P71" s="363">
        <f t="shared" si="1"/>
        <v>395.39888916940168</v>
      </c>
      <c r="Q71" s="364">
        <f t="shared" si="2"/>
        <v>109.90701754385965</v>
      </c>
    </row>
    <row r="72" spans="1:19">
      <c r="A72" s="334" t="s">
        <v>133</v>
      </c>
      <c r="B72" s="335" t="s">
        <v>6</v>
      </c>
      <c r="C72" s="335"/>
      <c r="D72" s="335" t="s">
        <v>11</v>
      </c>
      <c r="E72" s="335"/>
      <c r="F72" s="335"/>
      <c r="G72" s="335"/>
      <c r="H72" s="336"/>
      <c r="I72" s="335" t="s">
        <v>125</v>
      </c>
      <c r="J72" s="336" t="s">
        <v>134</v>
      </c>
      <c r="K72" s="336"/>
      <c r="L72" s="336"/>
      <c r="M72" s="337">
        <f>M73</f>
        <v>3889</v>
      </c>
      <c r="N72" s="337">
        <v>80000</v>
      </c>
      <c r="O72" s="337">
        <f>O73</f>
        <v>79080</v>
      </c>
      <c r="P72" s="367">
        <f t="shared" si="1"/>
        <v>2033.4276163538184</v>
      </c>
      <c r="Q72" s="368">
        <f t="shared" si="2"/>
        <v>98.850000000000009</v>
      </c>
    </row>
    <row r="73" spans="1:19">
      <c r="A73" s="273" t="s">
        <v>133</v>
      </c>
      <c r="B73" s="272"/>
      <c r="C73" s="272"/>
      <c r="D73" s="272"/>
      <c r="E73" s="272"/>
      <c r="F73" s="272"/>
      <c r="G73" s="272"/>
      <c r="H73" s="18"/>
      <c r="I73" s="272" t="s">
        <v>125</v>
      </c>
      <c r="J73" s="444" t="s">
        <v>14</v>
      </c>
      <c r="K73" s="18" t="s">
        <v>15</v>
      </c>
      <c r="L73" s="18"/>
      <c r="M73" s="97">
        <f>M74</f>
        <v>3889</v>
      </c>
      <c r="N73" s="97">
        <v>80000</v>
      </c>
      <c r="O73" s="97">
        <f>O74</f>
        <v>79080</v>
      </c>
      <c r="P73" s="363">
        <f t="shared" si="1"/>
        <v>2033.4276163538184</v>
      </c>
      <c r="Q73" s="364">
        <f t="shared" si="2"/>
        <v>98.850000000000009</v>
      </c>
    </row>
    <row r="74" spans="1:19">
      <c r="A74" s="273" t="s">
        <v>133</v>
      </c>
      <c r="B74" s="272"/>
      <c r="C74" s="272"/>
      <c r="D74" s="272"/>
      <c r="E74" s="272"/>
      <c r="F74" s="272"/>
      <c r="G74" s="272"/>
      <c r="H74" s="18"/>
      <c r="I74" s="272" t="s">
        <v>125</v>
      </c>
      <c r="J74" s="444" t="s">
        <v>135</v>
      </c>
      <c r="K74" s="18" t="s">
        <v>67</v>
      </c>
      <c r="L74" s="18"/>
      <c r="M74" s="97">
        <f>M75</f>
        <v>3889</v>
      </c>
      <c r="N74" s="97">
        <v>80000</v>
      </c>
      <c r="O74" s="97">
        <f>O75</f>
        <v>79080</v>
      </c>
      <c r="P74" s="363">
        <f t="shared" si="1"/>
        <v>2033.4276163538184</v>
      </c>
      <c r="Q74" s="364">
        <f t="shared" si="2"/>
        <v>98.850000000000009</v>
      </c>
    </row>
    <row r="75" spans="1:19">
      <c r="A75" s="273" t="s">
        <v>133</v>
      </c>
      <c r="B75" s="272" t="s">
        <v>6</v>
      </c>
      <c r="C75" s="272"/>
      <c r="D75" s="272" t="s">
        <v>11</v>
      </c>
      <c r="E75" s="272"/>
      <c r="F75" s="272"/>
      <c r="G75" s="272"/>
      <c r="H75" s="18"/>
      <c r="I75" s="272" t="s">
        <v>125</v>
      </c>
      <c r="J75" s="444" t="s">
        <v>69</v>
      </c>
      <c r="K75" s="18" t="s">
        <v>70</v>
      </c>
      <c r="L75" s="18"/>
      <c r="M75" s="97">
        <v>3889</v>
      </c>
      <c r="N75" s="97">
        <v>80000</v>
      </c>
      <c r="O75" s="97">
        <v>79080</v>
      </c>
      <c r="P75" s="363">
        <f t="shared" si="1"/>
        <v>2033.4276163538184</v>
      </c>
      <c r="Q75" s="364">
        <f t="shared" si="2"/>
        <v>98.850000000000009</v>
      </c>
    </row>
    <row r="76" spans="1:19">
      <c r="A76" s="334" t="s">
        <v>136</v>
      </c>
      <c r="B76" s="335" t="s">
        <v>6</v>
      </c>
      <c r="C76" s="335"/>
      <c r="D76" s="335" t="s">
        <v>11</v>
      </c>
      <c r="E76" s="335"/>
      <c r="F76" s="335"/>
      <c r="G76" s="335"/>
      <c r="H76" s="336"/>
      <c r="I76" s="335" t="s">
        <v>125</v>
      </c>
      <c r="J76" s="569" t="s">
        <v>469</v>
      </c>
      <c r="K76" s="570"/>
      <c r="L76" s="571"/>
      <c r="M76" s="337">
        <f>M77</f>
        <v>5000</v>
      </c>
      <c r="N76" s="337">
        <v>0</v>
      </c>
      <c r="O76" s="337">
        <f>O77</f>
        <v>0</v>
      </c>
      <c r="P76" s="367">
        <f t="shared" si="1"/>
        <v>0</v>
      </c>
      <c r="Q76" s="368">
        <v>0</v>
      </c>
    </row>
    <row r="77" spans="1:19">
      <c r="A77" s="273" t="s">
        <v>136</v>
      </c>
      <c r="B77" s="272"/>
      <c r="C77" s="272"/>
      <c r="D77" s="272"/>
      <c r="E77" s="272"/>
      <c r="F77" s="272"/>
      <c r="G77" s="272"/>
      <c r="H77" s="18"/>
      <c r="I77" s="272" t="s">
        <v>125</v>
      </c>
      <c r="J77" s="444" t="s">
        <v>14</v>
      </c>
      <c r="K77" s="519" t="s">
        <v>15</v>
      </c>
      <c r="L77" s="520"/>
      <c r="M77" s="97">
        <f>M78</f>
        <v>5000</v>
      </c>
      <c r="N77" s="97">
        <v>0</v>
      </c>
      <c r="O77" s="97">
        <f>O78</f>
        <v>0</v>
      </c>
      <c r="P77" s="363">
        <f t="shared" si="1"/>
        <v>0</v>
      </c>
      <c r="Q77" s="364">
        <v>0</v>
      </c>
    </row>
    <row r="78" spans="1:19">
      <c r="A78" s="273" t="s">
        <v>136</v>
      </c>
      <c r="B78" s="272"/>
      <c r="C78" s="272"/>
      <c r="D78" s="272"/>
      <c r="E78" s="272"/>
      <c r="F78" s="272"/>
      <c r="G78" s="272"/>
      <c r="H78" s="18"/>
      <c r="I78" s="272" t="s">
        <v>125</v>
      </c>
      <c r="J78" s="444" t="s">
        <v>63</v>
      </c>
      <c r="K78" s="519" t="s">
        <v>64</v>
      </c>
      <c r="L78" s="520"/>
      <c r="M78" s="97">
        <f>M79</f>
        <v>5000</v>
      </c>
      <c r="N78" s="97">
        <v>0</v>
      </c>
      <c r="O78" s="97">
        <f>O79</f>
        <v>0</v>
      </c>
      <c r="P78" s="363">
        <f t="shared" si="1"/>
        <v>0</v>
      </c>
      <c r="Q78" s="364">
        <v>0</v>
      </c>
    </row>
    <row r="79" spans="1:19">
      <c r="A79" s="273" t="s">
        <v>136</v>
      </c>
      <c r="B79" s="272" t="s">
        <v>6</v>
      </c>
      <c r="C79" s="272"/>
      <c r="D79" s="272" t="s">
        <v>11</v>
      </c>
      <c r="E79" s="272"/>
      <c r="F79" s="272"/>
      <c r="G79" s="272"/>
      <c r="H79" s="18"/>
      <c r="I79" s="272" t="s">
        <v>125</v>
      </c>
      <c r="J79" s="444" t="s">
        <v>65</v>
      </c>
      <c r="K79" s="519" t="s">
        <v>66</v>
      </c>
      <c r="L79" s="520"/>
      <c r="M79" s="97">
        <v>5000</v>
      </c>
      <c r="N79" s="97">
        <v>0</v>
      </c>
      <c r="O79" s="97">
        <v>0</v>
      </c>
      <c r="P79" s="363">
        <f t="shared" ref="P79:P142" si="10">O79/M79*100</f>
        <v>0</v>
      </c>
      <c r="Q79" s="364">
        <v>0</v>
      </c>
    </row>
    <row r="80" spans="1:19">
      <c r="A80" s="334" t="s">
        <v>204</v>
      </c>
      <c r="B80" s="335" t="s">
        <v>6</v>
      </c>
      <c r="C80" s="335"/>
      <c r="D80" s="335" t="s">
        <v>11</v>
      </c>
      <c r="E80" s="335"/>
      <c r="F80" s="335"/>
      <c r="G80" s="335"/>
      <c r="H80" s="336"/>
      <c r="I80" s="335" t="s">
        <v>125</v>
      </c>
      <c r="J80" s="336" t="s">
        <v>468</v>
      </c>
      <c r="K80" s="336"/>
      <c r="L80" s="336"/>
      <c r="M80" s="337">
        <v>0</v>
      </c>
      <c r="N80" s="337">
        <v>61250</v>
      </c>
      <c r="O80" s="337">
        <f>O81</f>
        <v>61250</v>
      </c>
      <c r="P80" s="367">
        <v>0</v>
      </c>
      <c r="Q80" s="368">
        <f t="shared" ref="Q80:Q133" si="11">O80/N80*100</f>
        <v>100</v>
      </c>
    </row>
    <row r="81" spans="1:17">
      <c r="A81" s="273" t="s">
        <v>204</v>
      </c>
      <c r="B81" s="272"/>
      <c r="C81" s="272"/>
      <c r="D81" s="272"/>
      <c r="E81" s="272"/>
      <c r="F81" s="272"/>
      <c r="G81" s="272"/>
      <c r="H81" s="18"/>
      <c r="I81" s="272" t="s">
        <v>125</v>
      </c>
      <c r="J81" s="444" t="s">
        <v>14</v>
      </c>
      <c r="K81" s="18" t="s">
        <v>15</v>
      </c>
      <c r="L81" s="18"/>
      <c r="M81" s="97">
        <v>0</v>
      </c>
      <c r="N81" s="97">
        <v>61250</v>
      </c>
      <c r="O81" s="97">
        <f>O82</f>
        <v>61250</v>
      </c>
      <c r="P81" s="363">
        <v>0</v>
      </c>
      <c r="Q81" s="364">
        <f t="shared" si="11"/>
        <v>100</v>
      </c>
    </row>
    <row r="82" spans="1:17">
      <c r="A82" s="273" t="s">
        <v>204</v>
      </c>
      <c r="B82" s="272"/>
      <c r="C82" s="272"/>
      <c r="D82" s="272"/>
      <c r="E82" s="272"/>
      <c r="F82" s="272"/>
      <c r="G82" s="272"/>
      <c r="H82" s="18"/>
      <c r="I82" s="272" t="s">
        <v>125</v>
      </c>
      <c r="J82" s="444" t="s">
        <v>63</v>
      </c>
      <c r="K82" s="18" t="s">
        <v>64</v>
      </c>
      <c r="L82" s="18"/>
      <c r="M82" s="97">
        <v>0</v>
      </c>
      <c r="N82" s="97">
        <v>61250</v>
      </c>
      <c r="O82" s="97">
        <f>O83</f>
        <v>61250</v>
      </c>
      <c r="P82" s="363">
        <v>0</v>
      </c>
      <c r="Q82" s="364">
        <f t="shared" si="11"/>
        <v>100</v>
      </c>
    </row>
    <row r="83" spans="1:17">
      <c r="A83" s="273" t="s">
        <v>204</v>
      </c>
      <c r="B83" s="272" t="s">
        <v>6</v>
      </c>
      <c r="C83" s="272"/>
      <c r="D83" s="272" t="s">
        <v>11</v>
      </c>
      <c r="E83" s="272"/>
      <c r="F83" s="272"/>
      <c r="G83" s="272"/>
      <c r="H83" s="18"/>
      <c r="I83" s="272" t="s">
        <v>125</v>
      </c>
      <c r="J83" s="444" t="s">
        <v>65</v>
      </c>
      <c r="K83" s="18" t="s">
        <v>66</v>
      </c>
      <c r="L83" s="18"/>
      <c r="M83" s="97">
        <v>0</v>
      </c>
      <c r="N83" s="97">
        <v>61250</v>
      </c>
      <c r="O83" s="97">
        <v>61250</v>
      </c>
      <c r="P83" s="363">
        <v>0</v>
      </c>
      <c r="Q83" s="364">
        <f t="shared" si="11"/>
        <v>100</v>
      </c>
    </row>
    <row r="84" spans="1:17">
      <c r="A84" s="334" t="s">
        <v>205</v>
      </c>
      <c r="B84" s="335" t="s">
        <v>6</v>
      </c>
      <c r="C84" s="335"/>
      <c r="D84" s="335" t="s">
        <v>11</v>
      </c>
      <c r="E84" s="335"/>
      <c r="F84" s="335"/>
      <c r="G84" s="335"/>
      <c r="H84" s="336"/>
      <c r="I84" s="335" t="s">
        <v>125</v>
      </c>
      <c r="J84" s="336" t="s">
        <v>467</v>
      </c>
      <c r="K84" s="336"/>
      <c r="L84" s="336"/>
      <c r="M84" s="337">
        <v>0</v>
      </c>
      <c r="N84" s="337">
        <v>18750</v>
      </c>
      <c r="O84" s="337">
        <f>O85</f>
        <v>18750</v>
      </c>
      <c r="P84" s="367">
        <v>0</v>
      </c>
      <c r="Q84" s="368">
        <f t="shared" si="11"/>
        <v>100</v>
      </c>
    </row>
    <row r="85" spans="1:17">
      <c r="A85" s="273" t="s">
        <v>205</v>
      </c>
      <c r="B85" s="272"/>
      <c r="C85" s="272"/>
      <c r="D85" s="272"/>
      <c r="E85" s="272"/>
      <c r="F85" s="272"/>
      <c r="G85" s="272"/>
      <c r="H85" s="18"/>
      <c r="I85" s="272" t="s">
        <v>125</v>
      </c>
      <c r="J85" s="444" t="s">
        <v>14</v>
      </c>
      <c r="K85" s="18" t="s">
        <v>15</v>
      </c>
      <c r="L85" s="18"/>
      <c r="M85" s="97">
        <v>0</v>
      </c>
      <c r="N85" s="97">
        <v>18750</v>
      </c>
      <c r="O85" s="97">
        <f>O86</f>
        <v>18750</v>
      </c>
      <c r="P85" s="363">
        <v>0</v>
      </c>
      <c r="Q85" s="364">
        <f t="shared" si="11"/>
        <v>100</v>
      </c>
    </row>
    <row r="86" spans="1:17">
      <c r="A86" s="273" t="s">
        <v>205</v>
      </c>
      <c r="B86" s="272"/>
      <c r="C86" s="272"/>
      <c r="D86" s="272"/>
      <c r="E86" s="272"/>
      <c r="F86" s="272"/>
      <c r="G86" s="272"/>
      <c r="H86" s="18"/>
      <c r="I86" s="272" t="s">
        <v>125</v>
      </c>
      <c r="J86" s="444" t="s">
        <v>63</v>
      </c>
      <c r="K86" s="18" t="s">
        <v>64</v>
      </c>
      <c r="L86" s="18"/>
      <c r="M86" s="97">
        <v>0</v>
      </c>
      <c r="N86" s="97">
        <v>18750</v>
      </c>
      <c r="O86" s="97">
        <f>O87</f>
        <v>18750</v>
      </c>
      <c r="P86" s="363">
        <v>0</v>
      </c>
      <c r="Q86" s="364">
        <f t="shared" si="11"/>
        <v>100</v>
      </c>
    </row>
    <row r="87" spans="1:17">
      <c r="A87" s="273" t="s">
        <v>205</v>
      </c>
      <c r="B87" s="272" t="s">
        <v>6</v>
      </c>
      <c r="C87" s="272"/>
      <c r="D87" s="272" t="s">
        <v>11</v>
      </c>
      <c r="E87" s="272"/>
      <c r="F87" s="272"/>
      <c r="G87" s="272"/>
      <c r="H87" s="18"/>
      <c r="I87" s="272" t="s">
        <v>125</v>
      </c>
      <c r="J87" s="444" t="s">
        <v>65</v>
      </c>
      <c r="K87" s="18" t="s">
        <v>66</v>
      </c>
      <c r="L87" s="18"/>
      <c r="M87" s="97">
        <v>0</v>
      </c>
      <c r="N87" s="97">
        <v>18750</v>
      </c>
      <c r="O87" s="97">
        <v>18750</v>
      </c>
      <c r="P87" s="363">
        <v>0</v>
      </c>
      <c r="Q87" s="364">
        <f t="shared" si="11"/>
        <v>100</v>
      </c>
    </row>
    <row r="88" spans="1:17">
      <c r="A88" s="334" t="s">
        <v>233</v>
      </c>
      <c r="B88" s="335" t="s">
        <v>6</v>
      </c>
      <c r="C88" s="335"/>
      <c r="D88" s="335" t="s">
        <v>11</v>
      </c>
      <c r="E88" s="335"/>
      <c r="F88" s="335"/>
      <c r="G88" s="335"/>
      <c r="H88" s="336"/>
      <c r="I88" s="335" t="s">
        <v>125</v>
      </c>
      <c r="J88" s="336" t="s">
        <v>287</v>
      </c>
      <c r="K88" s="336"/>
      <c r="L88" s="336"/>
      <c r="M88" s="337">
        <v>0</v>
      </c>
      <c r="N88" s="337">
        <v>5000</v>
      </c>
      <c r="O88" s="337">
        <f>O89</f>
        <v>3125</v>
      </c>
      <c r="P88" s="367">
        <v>0</v>
      </c>
      <c r="Q88" s="368">
        <f t="shared" si="11"/>
        <v>62.5</v>
      </c>
    </row>
    <row r="89" spans="1:17">
      <c r="A89" s="273" t="s">
        <v>233</v>
      </c>
      <c r="B89" s="272"/>
      <c r="C89" s="272"/>
      <c r="D89" s="272"/>
      <c r="E89" s="272"/>
      <c r="F89" s="272"/>
      <c r="G89" s="272"/>
      <c r="H89" s="18"/>
      <c r="I89" s="272" t="s">
        <v>125</v>
      </c>
      <c r="J89" s="444" t="s">
        <v>14</v>
      </c>
      <c r="K89" s="18" t="s">
        <v>15</v>
      </c>
      <c r="L89" s="18"/>
      <c r="M89" s="97">
        <v>0</v>
      </c>
      <c r="N89" s="97">
        <v>5000</v>
      </c>
      <c r="O89" s="97">
        <f>O90</f>
        <v>3125</v>
      </c>
      <c r="P89" s="363">
        <v>0</v>
      </c>
      <c r="Q89" s="364">
        <f t="shared" si="11"/>
        <v>62.5</v>
      </c>
    </row>
    <row r="90" spans="1:17">
      <c r="A90" s="273" t="s">
        <v>233</v>
      </c>
      <c r="B90" s="272"/>
      <c r="C90" s="272"/>
      <c r="D90" s="272"/>
      <c r="E90" s="272"/>
      <c r="F90" s="272"/>
      <c r="G90" s="272"/>
      <c r="H90" s="18"/>
      <c r="I90" s="272" t="s">
        <v>125</v>
      </c>
      <c r="J90" s="444" t="s">
        <v>63</v>
      </c>
      <c r="K90" s="18" t="s">
        <v>64</v>
      </c>
      <c r="L90" s="18"/>
      <c r="M90" s="97">
        <v>0</v>
      </c>
      <c r="N90" s="97">
        <v>5000</v>
      </c>
      <c r="O90" s="97">
        <f>O91</f>
        <v>3125</v>
      </c>
      <c r="P90" s="363">
        <v>0</v>
      </c>
      <c r="Q90" s="364">
        <f t="shared" si="11"/>
        <v>62.5</v>
      </c>
    </row>
    <row r="91" spans="1:17">
      <c r="A91" s="273" t="s">
        <v>233</v>
      </c>
      <c r="B91" s="272" t="s">
        <v>6</v>
      </c>
      <c r="C91" s="272"/>
      <c r="D91" s="272" t="s">
        <v>11</v>
      </c>
      <c r="E91" s="272"/>
      <c r="F91" s="272"/>
      <c r="G91" s="272"/>
      <c r="H91" s="18"/>
      <c r="I91" s="272" t="s">
        <v>125</v>
      </c>
      <c r="J91" s="444" t="s">
        <v>65</v>
      </c>
      <c r="K91" s="18" t="s">
        <v>66</v>
      </c>
      <c r="L91" s="18"/>
      <c r="M91" s="97">
        <v>0</v>
      </c>
      <c r="N91" s="97">
        <v>5000</v>
      </c>
      <c r="O91" s="97">
        <v>3125</v>
      </c>
      <c r="P91" s="363">
        <v>0</v>
      </c>
      <c r="Q91" s="364">
        <f t="shared" si="11"/>
        <v>62.5</v>
      </c>
    </row>
    <row r="92" spans="1:17">
      <c r="A92" s="334" t="s">
        <v>289</v>
      </c>
      <c r="B92" s="335" t="s">
        <v>6</v>
      </c>
      <c r="C92" s="335"/>
      <c r="D92" s="335" t="s">
        <v>11</v>
      </c>
      <c r="E92" s="335"/>
      <c r="F92" s="335"/>
      <c r="G92" s="335"/>
      <c r="H92" s="336"/>
      <c r="I92" s="335" t="s">
        <v>125</v>
      </c>
      <c r="J92" s="336" t="s">
        <v>288</v>
      </c>
      <c r="K92" s="336"/>
      <c r="L92" s="336"/>
      <c r="M92" s="337">
        <v>0</v>
      </c>
      <c r="N92" s="337">
        <v>38000</v>
      </c>
      <c r="O92" s="337">
        <f>O93</f>
        <v>38000</v>
      </c>
      <c r="P92" s="367">
        <v>0</v>
      </c>
      <c r="Q92" s="368">
        <f t="shared" si="11"/>
        <v>100</v>
      </c>
    </row>
    <row r="93" spans="1:17">
      <c r="A93" s="273" t="s">
        <v>289</v>
      </c>
      <c r="B93" s="272"/>
      <c r="C93" s="272"/>
      <c r="D93" s="272"/>
      <c r="E93" s="272"/>
      <c r="F93" s="272"/>
      <c r="G93" s="272"/>
      <c r="H93" s="18"/>
      <c r="I93" s="272" t="s">
        <v>125</v>
      </c>
      <c r="J93" s="444" t="s">
        <v>14</v>
      </c>
      <c r="K93" s="18" t="s">
        <v>15</v>
      </c>
      <c r="L93" s="18"/>
      <c r="M93" s="97">
        <v>0</v>
      </c>
      <c r="N93" s="97">
        <v>38000</v>
      </c>
      <c r="O93" s="97">
        <f>O94</f>
        <v>38000</v>
      </c>
      <c r="P93" s="363">
        <v>0</v>
      </c>
      <c r="Q93" s="364">
        <f t="shared" si="11"/>
        <v>100</v>
      </c>
    </row>
    <row r="94" spans="1:17">
      <c r="A94" s="273" t="s">
        <v>289</v>
      </c>
      <c r="B94" s="272"/>
      <c r="C94" s="272"/>
      <c r="D94" s="272"/>
      <c r="E94" s="272"/>
      <c r="F94" s="272"/>
      <c r="G94" s="272"/>
      <c r="H94" s="18"/>
      <c r="I94" s="272" t="s">
        <v>125</v>
      </c>
      <c r="J94" s="444" t="s">
        <v>63</v>
      </c>
      <c r="K94" s="18" t="s">
        <v>64</v>
      </c>
      <c r="L94" s="18"/>
      <c r="M94" s="97">
        <v>0</v>
      </c>
      <c r="N94" s="97">
        <v>38000</v>
      </c>
      <c r="O94" s="97">
        <f>O95</f>
        <v>38000</v>
      </c>
      <c r="P94" s="363">
        <v>0</v>
      </c>
      <c r="Q94" s="364">
        <f t="shared" si="11"/>
        <v>100</v>
      </c>
    </row>
    <row r="95" spans="1:17">
      <c r="A95" s="273" t="s">
        <v>289</v>
      </c>
      <c r="B95" s="272" t="s">
        <v>6</v>
      </c>
      <c r="C95" s="272"/>
      <c r="D95" s="272" t="s">
        <v>11</v>
      </c>
      <c r="E95" s="272"/>
      <c r="F95" s="272"/>
      <c r="G95" s="272"/>
      <c r="H95" s="18"/>
      <c r="I95" s="272" t="s">
        <v>125</v>
      </c>
      <c r="J95" s="444" t="s">
        <v>65</v>
      </c>
      <c r="K95" s="18" t="s">
        <v>66</v>
      </c>
      <c r="L95" s="18"/>
      <c r="M95" s="97">
        <v>0</v>
      </c>
      <c r="N95" s="97">
        <v>38000</v>
      </c>
      <c r="O95" s="97">
        <v>38000</v>
      </c>
      <c r="P95" s="363">
        <v>0</v>
      </c>
      <c r="Q95" s="364">
        <f t="shared" si="11"/>
        <v>100</v>
      </c>
    </row>
    <row r="96" spans="1:17">
      <c r="A96" s="334" t="s">
        <v>234</v>
      </c>
      <c r="B96" s="335" t="s">
        <v>6</v>
      </c>
      <c r="C96" s="335"/>
      <c r="D96" s="335" t="s">
        <v>11</v>
      </c>
      <c r="E96" s="335"/>
      <c r="F96" s="335"/>
      <c r="G96" s="335"/>
      <c r="H96" s="336"/>
      <c r="I96" s="335" t="s">
        <v>125</v>
      </c>
      <c r="J96" s="336" t="s">
        <v>235</v>
      </c>
      <c r="K96" s="336"/>
      <c r="L96" s="336"/>
      <c r="M96" s="337">
        <v>0</v>
      </c>
      <c r="N96" s="337">
        <v>13750</v>
      </c>
      <c r="O96" s="337">
        <f>O97</f>
        <v>13750</v>
      </c>
      <c r="P96" s="367">
        <v>0</v>
      </c>
      <c r="Q96" s="368">
        <f t="shared" si="11"/>
        <v>100</v>
      </c>
    </row>
    <row r="97" spans="1:17">
      <c r="A97" s="273" t="s">
        <v>234</v>
      </c>
      <c r="B97" s="272"/>
      <c r="C97" s="272"/>
      <c r="D97" s="272"/>
      <c r="E97" s="272"/>
      <c r="F97" s="272"/>
      <c r="G97" s="272"/>
      <c r="H97" s="18"/>
      <c r="I97" s="272" t="s">
        <v>125</v>
      </c>
      <c r="J97" s="444" t="s">
        <v>14</v>
      </c>
      <c r="K97" s="18" t="s">
        <v>15</v>
      </c>
      <c r="L97" s="18"/>
      <c r="M97" s="97">
        <v>0</v>
      </c>
      <c r="N97" s="97">
        <v>13750</v>
      </c>
      <c r="O97" s="97">
        <f>O98</f>
        <v>13750</v>
      </c>
      <c r="P97" s="363">
        <v>0</v>
      </c>
      <c r="Q97" s="364">
        <f t="shared" si="11"/>
        <v>100</v>
      </c>
    </row>
    <row r="98" spans="1:17">
      <c r="A98" s="273" t="s">
        <v>234</v>
      </c>
      <c r="B98" s="272"/>
      <c r="C98" s="272"/>
      <c r="D98" s="272"/>
      <c r="E98" s="272"/>
      <c r="F98" s="272"/>
      <c r="G98" s="272"/>
      <c r="H98" s="18"/>
      <c r="I98" s="272" t="s">
        <v>125</v>
      </c>
      <c r="J98" s="444" t="s">
        <v>135</v>
      </c>
      <c r="K98" s="18" t="s">
        <v>67</v>
      </c>
      <c r="L98" s="18"/>
      <c r="M98" s="97">
        <v>0</v>
      </c>
      <c r="N98" s="97">
        <v>13750</v>
      </c>
      <c r="O98" s="97">
        <f>O99</f>
        <v>13750</v>
      </c>
      <c r="P98" s="363">
        <v>0</v>
      </c>
      <c r="Q98" s="364">
        <f t="shared" si="11"/>
        <v>100</v>
      </c>
    </row>
    <row r="99" spans="1:17" ht="15.75" thickBot="1">
      <c r="A99" s="302" t="s">
        <v>234</v>
      </c>
      <c r="B99" s="303" t="s">
        <v>6</v>
      </c>
      <c r="C99" s="303"/>
      <c r="D99" s="303" t="s">
        <v>11</v>
      </c>
      <c r="E99" s="303"/>
      <c r="F99" s="303"/>
      <c r="G99" s="303"/>
      <c r="H99" s="202"/>
      <c r="I99" s="303" t="s">
        <v>125</v>
      </c>
      <c r="J99" s="496" t="s">
        <v>226</v>
      </c>
      <c r="K99" s="202" t="s">
        <v>236</v>
      </c>
      <c r="L99" s="202"/>
      <c r="M99" s="304">
        <v>0</v>
      </c>
      <c r="N99" s="304">
        <v>13750</v>
      </c>
      <c r="O99" s="304">
        <v>13750</v>
      </c>
      <c r="P99" s="458">
        <v>0</v>
      </c>
      <c r="Q99" s="459">
        <f t="shared" si="11"/>
        <v>100</v>
      </c>
    </row>
    <row r="100" spans="1:17">
      <c r="A100" s="575"/>
      <c r="B100" s="576"/>
      <c r="C100" s="576"/>
      <c r="D100" s="576"/>
      <c r="E100" s="576"/>
      <c r="F100" s="576"/>
      <c r="G100" s="576"/>
      <c r="H100" s="576"/>
      <c r="I100" s="577"/>
      <c r="J100" s="497" t="s">
        <v>137</v>
      </c>
      <c r="K100" s="498"/>
      <c r="L100" s="499"/>
      <c r="M100" s="500">
        <f>M101</f>
        <v>157750</v>
      </c>
      <c r="N100" s="500">
        <f t="shared" ref="N100:N101" si="12">N101</f>
        <v>281750</v>
      </c>
      <c r="O100" s="500">
        <f t="shared" ref="O100:O105" si="13">O101</f>
        <v>281750</v>
      </c>
      <c r="P100" s="501">
        <f t="shared" si="10"/>
        <v>178.60538827258321</v>
      </c>
      <c r="Q100" s="502">
        <f t="shared" si="11"/>
        <v>100</v>
      </c>
    </row>
    <row r="101" spans="1:17">
      <c r="A101" s="281"/>
      <c r="B101" s="282"/>
      <c r="C101" s="282"/>
      <c r="D101" s="282"/>
      <c r="E101" s="282"/>
      <c r="F101" s="282"/>
      <c r="G101" s="282"/>
      <c r="H101" s="283"/>
      <c r="I101" s="284" t="s">
        <v>138</v>
      </c>
      <c r="J101" s="283" t="s">
        <v>300</v>
      </c>
      <c r="K101" s="283"/>
      <c r="L101" s="283"/>
      <c r="M101" s="354">
        <f>M102</f>
        <v>157750</v>
      </c>
      <c r="N101" s="354">
        <f t="shared" si="12"/>
        <v>281750</v>
      </c>
      <c r="O101" s="354">
        <f t="shared" si="13"/>
        <v>281750</v>
      </c>
      <c r="P101" s="361">
        <f t="shared" si="10"/>
        <v>178.60538827258321</v>
      </c>
      <c r="Q101" s="362">
        <f t="shared" si="11"/>
        <v>100</v>
      </c>
    </row>
    <row r="102" spans="1:17">
      <c r="A102" s="262" t="s">
        <v>139</v>
      </c>
      <c r="B102" s="263" t="s">
        <v>6</v>
      </c>
      <c r="C102" s="263" t="s">
        <v>4</v>
      </c>
      <c r="D102" s="263"/>
      <c r="E102" s="263" t="s">
        <v>8</v>
      </c>
      <c r="F102" s="263"/>
      <c r="G102" s="263"/>
      <c r="H102" s="264"/>
      <c r="I102" s="263"/>
      <c r="J102" s="264" t="s">
        <v>140</v>
      </c>
      <c r="K102" s="264"/>
      <c r="L102" s="264"/>
      <c r="M102" s="285">
        <f>M103+M107</f>
        <v>157750</v>
      </c>
      <c r="N102" s="285">
        <f t="shared" ref="N102" si="14">N103+N107</f>
        <v>281750</v>
      </c>
      <c r="O102" s="285">
        <f t="shared" si="13"/>
        <v>281750</v>
      </c>
      <c r="P102" s="369">
        <f t="shared" si="10"/>
        <v>178.60538827258321</v>
      </c>
      <c r="Q102" s="370">
        <f t="shared" si="11"/>
        <v>100</v>
      </c>
    </row>
    <row r="103" spans="1:17">
      <c r="A103" s="266" t="s">
        <v>141</v>
      </c>
      <c r="B103" s="267" t="s">
        <v>6</v>
      </c>
      <c r="C103" s="267"/>
      <c r="D103" s="267"/>
      <c r="E103" s="267" t="s">
        <v>8</v>
      </c>
      <c r="F103" s="267"/>
      <c r="G103" s="267"/>
      <c r="H103" s="268"/>
      <c r="I103" s="267" t="s">
        <v>138</v>
      </c>
      <c r="J103" s="268" t="s">
        <v>142</v>
      </c>
      <c r="K103" s="268"/>
      <c r="L103" s="268"/>
      <c r="M103" s="286">
        <f>SUM(M104)</f>
        <v>157750</v>
      </c>
      <c r="N103" s="286">
        <v>281750</v>
      </c>
      <c r="O103" s="286">
        <f t="shared" si="13"/>
        <v>281750</v>
      </c>
      <c r="P103" s="367">
        <f t="shared" si="10"/>
        <v>178.60538827258321</v>
      </c>
      <c r="Q103" s="368">
        <f t="shared" si="11"/>
        <v>100</v>
      </c>
    </row>
    <row r="104" spans="1:17">
      <c r="A104" s="273" t="s">
        <v>141</v>
      </c>
      <c r="B104" s="272"/>
      <c r="C104" s="272"/>
      <c r="D104" s="272"/>
      <c r="E104" s="272"/>
      <c r="F104" s="272"/>
      <c r="G104" s="272"/>
      <c r="H104" s="18"/>
      <c r="I104" s="272" t="s">
        <v>138</v>
      </c>
      <c r="J104" s="18">
        <v>3</v>
      </c>
      <c r="K104" s="18" t="s">
        <v>13</v>
      </c>
      <c r="L104" s="18"/>
      <c r="M104" s="287">
        <f>SUM(M105)</f>
        <v>157750</v>
      </c>
      <c r="N104" s="287">
        <v>281750</v>
      </c>
      <c r="O104" s="287">
        <f t="shared" si="13"/>
        <v>281750</v>
      </c>
      <c r="P104" s="363">
        <f t="shared" si="10"/>
        <v>178.60538827258321</v>
      </c>
      <c r="Q104" s="364">
        <f t="shared" si="11"/>
        <v>100</v>
      </c>
    </row>
    <row r="105" spans="1:17">
      <c r="A105" s="273" t="s">
        <v>141</v>
      </c>
      <c r="B105" s="272"/>
      <c r="C105" s="272"/>
      <c r="D105" s="272"/>
      <c r="E105" s="272"/>
      <c r="F105" s="272"/>
      <c r="G105" s="272"/>
      <c r="H105" s="18"/>
      <c r="I105" s="272" t="s">
        <v>138</v>
      </c>
      <c r="J105" s="18">
        <v>38</v>
      </c>
      <c r="K105" s="18" t="s">
        <v>120</v>
      </c>
      <c r="L105" s="18"/>
      <c r="M105" s="287">
        <f>SUM(M106)</f>
        <v>157750</v>
      </c>
      <c r="N105" s="287">
        <v>281750</v>
      </c>
      <c r="O105" s="287">
        <f t="shared" si="13"/>
        <v>281750</v>
      </c>
      <c r="P105" s="363">
        <f t="shared" si="10"/>
        <v>178.60538827258321</v>
      </c>
      <c r="Q105" s="364">
        <f t="shared" si="11"/>
        <v>100</v>
      </c>
    </row>
    <row r="106" spans="1:17">
      <c r="A106" s="273" t="s">
        <v>141</v>
      </c>
      <c r="B106" s="272" t="s">
        <v>6</v>
      </c>
      <c r="C106" s="272"/>
      <c r="D106" s="272"/>
      <c r="E106" s="272" t="s">
        <v>8</v>
      </c>
      <c r="F106" s="272"/>
      <c r="G106" s="272"/>
      <c r="H106" s="18"/>
      <c r="I106" s="272" t="s">
        <v>138</v>
      </c>
      <c r="J106" s="18">
        <v>381</v>
      </c>
      <c r="K106" s="18" t="s">
        <v>61</v>
      </c>
      <c r="L106" s="18"/>
      <c r="M106" s="287">
        <v>157750</v>
      </c>
      <c r="N106" s="287">
        <v>281750</v>
      </c>
      <c r="O106" s="287">
        <v>281750</v>
      </c>
      <c r="P106" s="363">
        <f t="shared" si="10"/>
        <v>178.60538827258321</v>
      </c>
      <c r="Q106" s="364">
        <f t="shared" si="11"/>
        <v>100</v>
      </c>
    </row>
    <row r="107" spans="1:17">
      <c r="A107" s="266" t="s">
        <v>237</v>
      </c>
      <c r="B107" s="267" t="s">
        <v>6</v>
      </c>
      <c r="C107" s="267"/>
      <c r="D107" s="267"/>
      <c r="E107" s="267" t="s">
        <v>8</v>
      </c>
      <c r="F107" s="267"/>
      <c r="G107" s="267"/>
      <c r="H107" s="268"/>
      <c r="I107" s="445" t="s">
        <v>138</v>
      </c>
      <c r="J107" s="310" t="s">
        <v>143</v>
      </c>
      <c r="K107" s="311"/>
      <c r="L107" s="312"/>
      <c r="M107" s="309">
        <v>0</v>
      </c>
      <c r="N107" s="286">
        <v>0</v>
      </c>
      <c r="O107" s="286">
        <f>O108</f>
        <v>0</v>
      </c>
      <c r="P107" s="367">
        <v>0</v>
      </c>
      <c r="Q107" s="368">
        <v>0</v>
      </c>
    </row>
    <row r="108" spans="1:17">
      <c r="A108" s="273" t="s">
        <v>237</v>
      </c>
      <c r="B108" s="272"/>
      <c r="C108" s="272"/>
      <c r="D108" s="272"/>
      <c r="E108" s="272"/>
      <c r="F108" s="272"/>
      <c r="G108" s="272"/>
      <c r="H108" s="18"/>
      <c r="I108" s="272" t="s">
        <v>138</v>
      </c>
      <c r="J108" s="20">
        <v>3</v>
      </c>
      <c r="K108" s="20" t="s">
        <v>13</v>
      </c>
      <c r="L108" s="20"/>
      <c r="M108" s="287">
        <v>0</v>
      </c>
      <c r="N108" s="287">
        <v>0</v>
      </c>
      <c r="O108" s="287">
        <f>O109</f>
        <v>0</v>
      </c>
      <c r="P108" s="363">
        <v>0</v>
      </c>
      <c r="Q108" s="364">
        <v>0</v>
      </c>
    </row>
    <row r="109" spans="1:17">
      <c r="A109" s="273" t="s">
        <v>237</v>
      </c>
      <c r="B109" s="272"/>
      <c r="C109" s="272"/>
      <c r="D109" s="272"/>
      <c r="E109" s="272"/>
      <c r="F109" s="272"/>
      <c r="G109" s="272"/>
      <c r="H109" s="18"/>
      <c r="I109" s="272" t="s">
        <v>138</v>
      </c>
      <c r="J109" s="18">
        <v>38</v>
      </c>
      <c r="K109" s="18" t="s">
        <v>120</v>
      </c>
      <c r="L109" s="18"/>
      <c r="M109" s="287">
        <v>0</v>
      </c>
      <c r="N109" s="287">
        <v>0</v>
      </c>
      <c r="O109" s="287">
        <f>O110</f>
        <v>0</v>
      </c>
      <c r="P109" s="363">
        <v>0</v>
      </c>
      <c r="Q109" s="364">
        <v>0</v>
      </c>
    </row>
    <row r="110" spans="1:17">
      <c r="A110" s="273" t="s">
        <v>237</v>
      </c>
      <c r="B110" s="272" t="s">
        <v>6</v>
      </c>
      <c r="C110" s="272"/>
      <c r="D110" s="272"/>
      <c r="E110" s="272" t="s">
        <v>8</v>
      </c>
      <c r="F110" s="272"/>
      <c r="G110" s="272"/>
      <c r="H110" s="18"/>
      <c r="I110" s="272" t="s">
        <v>138</v>
      </c>
      <c r="J110" s="18">
        <v>381</v>
      </c>
      <c r="K110" s="18" t="s">
        <v>61</v>
      </c>
      <c r="L110" s="18"/>
      <c r="M110" s="287">
        <v>0</v>
      </c>
      <c r="N110" s="287">
        <v>0</v>
      </c>
      <c r="O110" s="287">
        <v>0</v>
      </c>
      <c r="P110" s="363">
        <v>0</v>
      </c>
      <c r="Q110" s="364">
        <v>0</v>
      </c>
    </row>
    <row r="111" spans="1:17">
      <c r="A111" s="566"/>
      <c r="B111" s="567"/>
      <c r="C111" s="567"/>
      <c r="D111" s="567"/>
      <c r="E111" s="567"/>
      <c r="F111" s="567"/>
      <c r="G111" s="567"/>
      <c r="H111" s="567"/>
      <c r="I111" s="568"/>
      <c r="J111" s="351" t="s">
        <v>144</v>
      </c>
      <c r="K111" s="352"/>
      <c r="L111" s="353"/>
      <c r="M111" s="350">
        <f>M112</f>
        <v>1789220</v>
      </c>
      <c r="N111" s="350">
        <f>N112</f>
        <v>5791750</v>
      </c>
      <c r="O111" s="350">
        <f>O112</f>
        <v>3727493</v>
      </c>
      <c r="P111" s="378">
        <f t="shared" si="10"/>
        <v>208.33061333989113</v>
      </c>
      <c r="Q111" s="379">
        <f t="shared" si="11"/>
        <v>64.358665342944704</v>
      </c>
    </row>
    <row r="112" spans="1:17">
      <c r="A112" s="563"/>
      <c r="B112" s="564"/>
      <c r="C112" s="564"/>
      <c r="D112" s="564"/>
      <c r="E112" s="564"/>
      <c r="F112" s="564"/>
      <c r="G112" s="564"/>
      <c r="H112" s="565"/>
      <c r="I112" s="261" t="s">
        <v>145</v>
      </c>
      <c r="J112" s="291" t="s">
        <v>301</v>
      </c>
      <c r="K112" s="292"/>
      <c r="L112" s="290"/>
      <c r="M112" s="349">
        <f>M113+M123+M149</f>
        <v>1789220</v>
      </c>
      <c r="N112" s="349">
        <f t="shared" ref="N112" si="15">N113+N123+N149</f>
        <v>5791750</v>
      </c>
      <c r="O112" s="349">
        <f>O113+O123+O149</f>
        <v>3727493</v>
      </c>
      <c r="P112" s="361">
        <f t="shared" si="10"/>
        <v>208.33061333989113</v>
      </c>
      <c r="Q112" s="362">
        <f t="shared" si="11"/>
        <v>64.358665342944704</v>
      </c>
    </row>
    <row r="113" spans="1:17">
      <c r="A113" s="262" t="s">
        <v>146</v>
      </c>
      <c r="B113" s="263" t="s">
        <v>6</v>
      </c>
      <c r="C113" s="263" t="s">
        <v>4</v>
      </c>
      <c r="D113" s="263" t="s">
        <v>11</v>
      </c>
      <c r="E113" s="263" t="s">
        <v>8</v>
      </c>
      <c r="F113" s="263"/>
      <c r="G113" s="263"/>
      <c r="H113" s="264"/>
      <c r="I113" s="263"/>
      <c r="J113" s="264" t="s">
        <v>147</v>
      </c>
      <c r="K113" s="264"/>
      <c r="L113" s="264"/>
      <c r="M113" s="279">
        <f>M114+M118</f>
        <v>892622</v>
      </c>
      <c r="N113" s="279">
        <f t="shared" ref="N113" si="16">N114+N118</f>
        <v>2608000</v>
      </c>
      <c r="O113" s="279">
        <f>O114+O118</f>
        <v>2603580</v>
      </c>
      <c r="P113" s="369">
        <f t="shared" si="10"/>
        <v>291.67777625915562</v>
      </c>
      <c r="Q113" s="370">
        <f t="shared" si="11"/>
        <v>99.830521472392647</v>
      </c>
    </row>
    <row r="114" spans="1:17">
      <c r="A114" s="266" t="s">
        <v>148</v>
      </c>
      <c r="B114" s="267" t="s">
        <v>6</v>
      </c>
      <c r="C114" s="267" t="s">
        <v>4</v>
      </c>
      <c r="D114" s="267" t="s">
        <v>11</v>
      </c>
      <c r="E114" s="267" t="s">
        <v>8</v>
      </c>
      <c r="F114" s="267"/>
      <c r="G114" s="267"/>
      <c r="H114" s="268"/>
      <c r="I114" s="267" t="s">
        <v>149</v>
      </c>
      <c r="J114" s="268" t="s">
        <v>150</v>
      </c>
      <c r="K114" s="268"/>
      <c r="L114" s="268"/>
      <c r="M114" s="270">
        <f>M115</f>
        <v>638661</v>
      </c>
      <c r="N114" s="270">
        <v>2328000</v>
      </c>
      <c r="O114" s="270">
        <f>O115</f>
        <v>2328883</v>
      </c>
      <c r="P114" s="367">
        <f t="shared" si="10"/>
        <v>364.6508867771791</v>
      </c>
      <c r="Q114" s="368">
        <f t="shared" si="11"/>
        <v>100.0379295532646</v>
      </c>
    </row>
    <row r="115" spans="1:17">
      <c r="A115" s="273" t="s">
        <v>148</v>
      </c>
      <c r="B115" s="272"/>
      <c r="C115" s="272"/>
      <c r="D115" s="272"/>
      <c r="E115" s="272"/>
      <c r="F115" s="272"/>
      <c r="G115" s="272"/>
      <c r="H115" s="18"/>
      <c r="I115" s="272" t="s">
        <v>149</v>
      </c>
      <c r="J115" s="18">
        <v>3</v>
      </c>
      <c r="K115" s="18" t="s">
        <v>13</v>
      </c>
      <c r="L115" s="18"/>
      <c r="M115" s="97">
        <f>M116</f>
        <v>638661</v>
      </c>
      <c r="N115" s="97">
        <v>2328000</v>
      </c>
      <c r="O115" s="97">
        <f>O116</f>
        <v>2328883</v>
      </c>
      <c r="P115" s="363">
        <f t="shared" si="10"/>
        <v>364.6508867771791</v>
      </c>
      <c r="Q115" s="364">
        <f t="shared" si="11"/>
        <v>100.0379295532646</v>
      </c>
    </row>
    <row r="116" spans="1:17">
      <c r="A116" s="273" t="s">
        <v>148</v>
      </c>
      <c r="B116" s="272"/>
      <c r="C116" s="272"/>
      <c r="D116" s="272"/>
      <c r="E116" s="272"/>
      <c r="F116" s="272"/>
      <c r="G116" s="272"/>
      <c r="H116" s="18"/>
      <c r="I116" s="272" t="s">
        <v>149</v>
      </c>
      <c r="J116" s="18">
        <v>32</v>
      </c>
      <c r="K116" s="18" t="s">
        <v>52</v>
      </c>
      <c r="L116" s="18"/>
      <c r="M116" s="97">
        <f>M117</f>
        <v>638661</v>
      </c>
      <c r="N116" s="97">
        <v>2328000</v>
      </c>
      <c r="O116" s="97">
        <f>O117</f>
        <v>2328883</v>
      </c>
      <c r="P116" s="363">
        <f t="shared" si="10"/>
        <v>364.6508867771791</v>
      </c>
      <c r="Q116" s="364">
        <f t="shared" si="11"/>
        <v>100.0379295532646</v>
      </c>
    </row>
    <row r="117" spans="1:17">
      <c r="A117" s="273" t="s">
        <v>148</v>
      </c>
      <c r="B117" s="272" t="s">
        <v>6</v>
      </c>
      <c r="C117" s="272"/>
      <c r="D117" s="272" t="s">
        <v>11</v>
      </c>
      <c r="E117" s="272" t="s">
        <v>8</v>
      </c>
      <c r="F117" s="272"/>
      <c r="G117" s="272"/>
      <c r="H117" s="18"/>
      <c r="I117" s="272" t="s">
        <v>149</v>
      </c>
      <c r="J117" s="18">
        <v>323</v>
      </c>
      <c r="K117" s="18" t="s">
        <v>55</v>
      </c>
      <c r="L117" s="18"/>
      <c r="M117" s="97">
        <v>638661</v>
      </c>
      <c r="N117" s="97">
        <v>2328000</v>
      </c>
      <c r="O117" s="97">
        <v>2328883</v>
      </c>
      <c r="P117" s="363">
        <f t="shared" si="10"/>
        <v>364.6508867771791</v>
      </c>
      <c r="Q117" s="364">
        <f t="shared" si="11"/>
        <v>100.0379295532646</v>
      </c>
    </row>
    <row r="118" spans="1:17">
      <c r="A118" s="266" t="s">
        <v>151</v>
      </c>
      <c r="B118" s="267" t="s">
        <v>6</v>
      </c>
      <c r="C118" s="267"/>
      <c r="D118" s="267" t="s">
        <v>11</v>
      </c>
      <c r="E118" s="267" t="s">
        <v>8</v>
      </c>
      <c r="F118" s="267"/>
      <c r="G118" s="267"/>
      <c r="H118" s="268"/>
      <c r="I118" s="267" t="s">
        <v>152</v>
      </c>
      <c r="J118" s="268" t="s">
        <v>153</v>
      </c>
      <c r="K118" s="268"/>
      <c r="L118" s="268"/>
      <c r="M118" s="270">
        <f>M119</f>
        <v>253961</v>
      </c>
      <c r="N118" s="270">
        <f>N119</f>
        <v>280000</v>
      </c>
      <c r="O118" s="270">
        <f>O119</f>
        <v>274697</v>
      </c>
      <c r="P118" s="367">
        <f t="shared" si="10"/>
        <v>108.16503321376116</v>
      </c>
      <c r="Q118" s="368">
        <f t="shared" si="11"/>
        <v>98.106071428571425</v>
      </c>
    </row>
    <row r="119" spans="1:17">
      <c r="A119" s="273" t="s">
        <v>151</v>
      </c>
      <c r="B119" s="272"/>
      <c r="C119" s="272"/>
      <c r="D119" s="272"/>
      <c r="E119" s="272"/>
      <c r="F119" s="272"/>
      <c r="G119" s="272"/>
      <c r="H119" s="18"/>
      <c r="I119" s="272" t="s">
        <v>152</v>
      </c>
      <c r="J119" s="18">
        <v>3</v>
      </c>
      <c r="K119" s="18" t="s">
        <v>13</v>
      </c>
      <c r="L119" s="18"/>
      <c r="M119" s="97">
        <f>SUM(M120)</f>
        <v>253961</v>
      </c>
      <c r="N119" s="97">
        <f>SUM(N120)</f>
        <v>280000</v>
      </c>
      <c r="O119" s="97">
        <f>O120</f>
        <v>274697</v>
      </c>
      <c r="P119" s="363">
        <f t="shared" si="10"/>
        <v>108.16503321376116</v>
      </c>
      <c r="Q119" s="364">
        <f t="shared" si="11"/>
        <v>98.106071428571425</v>
      </c>
    </row>
    <row r="120" spans="1:17">
      <c r="A120" s="273" t="s">
        <v>151</v>
      </c>
      <c r="B120" s="272"/>
      <c r="C120" s="272"/>
      <c r="D120" s="272"/>
      <c r="E120" s="272"/>
      <c r="F120" s="272"/>
      <c r="G120" s="272"/>
      <c r="H120" s="18"/>
      <c r="I120" s="272" t="s">
        <v>152</v>
      </c>
      <c r="J120" s="18">
        <v>32</v>
      </c>
      <c r="K120" s="18" t="s">
        <v>52</v>
      </c>
      <c r="L120" s="18"/>
      <c r="M120" s="97">
        <f>SUM(M121:M122)</f>
        <v>253961</v>
      </c>
      <c r="N120" s="97">
        <f t="shared" ref="N120" si="17">SUM(N121:N122)</f>
        <v>280000</v>
      </c>
      <c r="O120" s="97">
        <f>O121+O122</f>
        <v>274697</v>
      </c>
      <c r="P120" s="363">
        <f t="shared" si="10"/>
        <v>108.16503321376116</v>
      </c>
      <c r="Q120" s="364">
        <f t="shared" si="11"/>
        <v>98.106071428571425</v>
      </c>
    </row>
    <row r="121" spans="1:17">
      <c r="A121" s="273" t="s">
        <v>151</v>
      </c>
      <c r="B121" s="272" t="s">
        <v>6</v>
      </c>
      <c r="C121" s="272"/>
      <c r="D121" s="272" t="s">
        <v>11</v>
      </c>
      <c r="E121" s="272" t="s">
        <v>8</v>
      </c>
      <c r="F121" s="272"/>
      <c r="G121" s="272"/>
      <c r="H121" s="18"/>
      <c r="I121" s="272" t="s">
        <v>152</v>
      </c>
      <c r="J121" s="18">
        <v>322</v>
      </c>
      <c r="K121" s="18" t="s">
        <v>108</v>
      </c>
      <c r="L121" s="18"/>
      <c r="M121" s="97">
        <v>214307</v>
      </c>
      <c r="N121" s="97">
        <v>205000</v>
      </c>
      <c r="O121" s="97">
        <v>203544</v>
      </c>
      <c r="P121" s="363">
        <f t="shared" si="10"/>
        <v>94.97776554195616</v>
      </c>
      <c r="Q121" s="364">
        <f t="shared" si="11"/>
        <v>99.289756097560982</v>
      </c>
    </row>
    <row r="122" spans="1:17">
      <c r="A122" s="273" t="s">
        <v>151</v>
      </c>
      <c r="B122" s="272" t="s">
        <v>6</v>
      </c>
      <c r="C122" s="272"/>
      <c r="D122" s="272" t="s">
        <v>11</v>
      </c>
      <c r="E122" s="272" t="s">
        <v>8</v>
      </c>
      <c r="F122" s="272"/>
      <c r="G122" s="272"/>
      <c r="H122" s="18"/>
      <c r="I122" s="272" t="s">
        <v>152</v>
      </c>
      <c r="J122" s="18">
        <v>323</v>
      </c>
      <c r="K122" s="18" t="s">
        <v>55</v>
      </c>
      <c r="L122" s="18"/>
      <c r="M122" s="97">
        <v>39654</v>
      </c>
      <c r="N122" s="97">
        <v>75000</v>
      </c>
      <c r="O122" s="97">
        <v>71153</v>
      </c>
      <c r="P122" s="363">
        <f t="shared" si="10"/>
        <v>179.43460937105965</v>
      </c>
      <c r="Q122" s="364">
        <f t="shared" si="11"/>
        <v>94.870666666666665</v>
      </c>
    </row>
    <row r="123" spans="1:17">
      <c r="A123" s="262" t="s">
        <v>154</v>
      </c>
      <c r="B123" s="263" t="s">
        <v>4</v>
      </c>
      <c r="C123" s="263" t="s">
        <v>4</v>
      </c>
      <c r="D123" s="263" t="s">
        <v>11</v>
      </c>
      <c r="E123" s="263" t="s">
        <v>8</v>
      </c>
      <c r="F123" s="263"/>
      <c r="G123" s="263" t="s">
        <v>4</v>
      </c>
      <c r="H123" s="264"/>
      <c r="I123" s="263"/>
      <c r="J123" s="264" t="s">
        <v>155</v>
      </c>
      <c r="K123" s="264"/>
      <c r="L123" s="264"/>
      <c r="M123" s="279">
        <f>M124+M130+M134+M141+M145</f>
        <v>896598</v>
      </c>
      <c r="N123" s="279">
        <f>N124+N130+N134+N145</f>
        <v>3160625</v>
      </c>
      <c r="O123" s="279">
        <f>O124+O130+O134+O141+O145</f>
        <v>1100788</v>
      </c>
      <c r="P123" s="369">
        <f t="shared" si="10"/>
        <v>122.77386297984158</v>
      </c>
      <c r="Q123" s="370">
        <f t="shared" si="11"/>
        <v>34.828174807197939</v>
      </c>
    </row>
    <row r="124" spans="1:17">
      <c r="A124" s="266" t="s">
        <v>238</v>
      </c>
      <c r="B124" s="267" t="s">
        <v>4</v>
      </c>
      <c r="C124" s="267"/>
      <c r="D124" s="267" t="s">
        <v>11</v>
      </c>
      <c r="E124" s="267" t="s">
        <v>8</v>
      </c>
      <c r="F124" s="267"/>
      <c r="G124" s="267" t="s">
        <v>4</v>
      </c>
      <c r="H124" s="268"/>
      <c r="I124" s="267" t="s">
        <v>149</v>
      </c>
      <c r="J124" s="268" t="s">
        <v>292</v>
      </c>
      <c r="K124" s="268"/>
      <c r="L124" s="268"/>
      <c r="M124" s="270">
        <f>M125</f>
        <v>681598</v>
      </c>
      <c r="N124" s="270">
        <f>N125</f>
        <v>1110625</v>
      </c>
      <c r="O124" s="270">
        <f>O125</f>
        <v>850788</v>
      </c>
      <c r="P124" s="367">
        <f t="shared" si="10"/>
        <v>124.82254936194062</v>
      </c>
      <c r="Q124" s="368">
        <f t="shared" si="11"/>
        <v>76.604434440067521</v>
      </c>
    </row>
    <row r="125" spans="1:17">
      <c r="A125" s="273" t="s">
        <v>238</v>
      </c>
      <c r="B125" s="272"/>
      <c r="C125" s="272"/>
      <c r="D125" s="272"/>
      <c r="E125" s="272"/>
      <c r="F125" s="272"/>
      <c r="G125" s="272"/>
      <c r="H125" s="18"/>
      <c r="I125" s="272" t="s">
        <v>149</v>
      </c>
      <c r="J125" s="18">
        <v>4</v>
      </c>
      <c r="K125" s="18" t="s">
        <v>15</v>
      </c>
      <c r="L125" s="18"/>
      <c r="M125" s="97">
        <f>M126+M128</f>
        <v>681598</v>
      </c>
      <c r="N125" s="97">
        <f>N126+N128</f>
        <v>1110625</v>
      </c>
      <c r="O125" s="97">
        <f>O126+O128</f>
        <v>850788</v>
      </c>
      <c r="P125" s="363">
        <f t="shared" si="10"/>
        <v>124.82254936194062</v>
      </c>
      <c r="Q125" s="364">
        <f t="shared" si="11"/>
        <v>76.604434440067521</v>
      </c>
    </row>
    <row r="126" spans="1:17">
      <c r="A126" s="273" t="s">
        <v>238</v>
      </c>
      <c r="B126" s="272"/>
      <c r="C126" s="272"/>
      <c r="D126" s="272"/>
      <c r="E126" s="272"/>
      <c r="F126" s="272"/>
      <c r="G126" s="272"/>
      <c r="H126" s="18"/>
      <c r="I126" s="272" t="s">
        <v>149</v>
      </c>
      <c r="J126" s="18" t="s">
        <v>63</v>
      </c>
      <c r="K126" s="18" t="s">
        <v>64</v>
      </c>
      <c r="L126" s="18"/>
      <c r="M126" s="97">
        <f>M127</f>
        <v>31250</v>
      </c>
      <c r="N126" s="97">
        <f>SUM(N127)</f>
        <v>10625</v>
      </c>
      <c r="O126" s="97">
        <f>O127</f>
        <v>10625</v>
      </c>
      <c r="P126" s="363">
        <f t="shared" si="10"/>
        <v>34</v>
      </c>
      <c r="Q126" s="364">
        <f t="shared" si="11"/>
        <v>100</v>
      </c>
    </row>
    <row r="127" spans="1:17">
      <c r="A127" s="273" t="s">
        <v>238</v>
      </c>
      <c r="B127" s="272"/>
      <c r="C127" s="272"/>
      <c r="D127" s="272" t="s">
        <v>11</v>
      </c>
      <c r="E127" s="272" t="s">
        <v>8</v>
      </c>
      <c r="F127" s="272"/>
      <c r="G127" s="272"/>
      <c r="H127" s="18"/>
      <c r="I127" s="272" t="s">
        <v>149</v>
      </c>
      <c r="J127" s="18" t="s">
        <v>65</v>
      </c>
      <c r="K127" s="18" t="s">
        <v>66</v>
      </c>
      <c r="L127" s="18"/>
      <c r="M127" s="97">
        <v>31250</v>
      </c>
      <c r="N127" s="97">
        <v>10625</v>
      </c>
      <c r="O127" s="97">
        <v>10625</v>
      </c>
      <c r="P127" s="363">
        <f t="shared" si="10"/>
        <v>34</v>
      </c>
      <c r="Q127" s="364">
        <f t="shared" si="11"/>
        <v>100</v>
      </c>
    </row>
    <row r="128" spans="1:17">
      <c r="A128" s="273" t="s">
        <v>238</v>
      </c>
      <c r="B128" s="272"/>
      <c r="C128" s="272"/>
      <c r="D128" s="272"/>
      <c r="E128" s="272"/>
      <c r="F128" s="272"/>
      <c r="G128" s="272"/>
      <c r="H128" s="18"/>
      <c r="I128" s="272" t="s">
        <v>149</v>
      </c>
      <c r="J128" s="18">
        <v>42</v>
      </c>
      <c r="K128" s="18" t="s">
        <v>156</v>
      </c>
      <c r="L128" s="18"/>
      <c r="M128" s="97">
        <f>M129</f>
        <v>650348</v>
      </c>
      <c r="N128" s="97">
        <v>1100000</v>
      </c>
      <c r="O128" s="97">
        <f>O129</f>
        <v>840163</v>
      </c>
      <c r="P128" s="363">
        <f t="shared" si="10"/>
        <v>129.18668159200922</v>
      </c>
      <c r="Q128" s="364">
        <f t="shared" si="11"/>
        <v>76.378454545454545</v>
      </c>
    </row>
    <row r="129" spans="1:17">
      <c r="A129" s="273" t="s">
        <v>238</v>
      </c>
      <c r="B129" s="272"/>
      <c r="C129" s="272"/>
      <c r="D129" s="272" t="s">
        <v>11</v>
      </c>
      <c r="E129" s="272" t="s">
        <v>8</v>
      </c>
      <c r="F129" s="272"/>
      <c r="G129" s="272"/>
      <c r="H129" s="18"/>
      <c r="I129" s="272" t="s">
        <v>149</v>
      </c>
      <c r="J129" s="18">
        <v>421</v>
      </c>
      <c r="K129" s="18" t="s">
        <v>68</v>
      </c>
      <c r="L129" s="18"/>
      <c r="M129" s="97">
        <v>650348</v>
      </c>
      <c r="N129" s="97">
        <v>1100000</v>
      </c>
      <c r="O129" s="97">
        <v>840163</v>
      </c>
      <c r="P129" s="363">
        <f t="shared" si="10"/>
        <v>129.18668159200922</v>
      </c>
      <c r="Q129" s="364">
        <f t="shared" si="11"/>
        <v>76.378454545454545</v>
      </c>
    </row>
    <row r="130" spans="1:17">
      <c r="A130" s="266" t="s">
        <v>239</v>
      </c>
      <c r="B130" s="267"/>
      <c r="C130" s="267"/>
      <c r="D130" s="267" t="s">
        <v>11</v>
      </c>
      <c r="E130" s="267" t="s">
        <v>8</v>
      </c>
      <c r="F130" s="267"/>
      <c r="G130" s="267"/>
      <c r="H130" s="268"/>
      <c r="I130" s="267" t="s">
        <v>157</v>
      </c>
      <c r="J130" s="293" t="s">
        <v>293</v>
      </c>
      <c r="K130" s="268"/>
      <c r="L130" s="293"/>
      <c r="M130" s="294">
        <v>0</v>
      </c>
      <c r="N130" s="294">
        <v>1800000</v>
      </c>
      <c r="O130" s="294">
        <f>O131</f>
        <v>0</v>
      </c>
      <c r="P130" s="367">
        <v>0</v>
      </c>
      <c r="Q130" s="368">
        <f t="shared" si="11"/>
        <v>0</v>
      </c>
    </row>
    <row r="131" spans="1:17">
      <c r="A131" s="273" t="s">
        <v>239</v>
      </c>
      <c r="B131" s="272"/>
      <c r="C131" s="272"/>
      <c r="D131" s="272"/>
      <c r="E131" s="272"/>
      <c r="F131" s="272"/>
      <c r="G131" s="272"/>
      <c r="H131" s="18"/>
      <c r="I131" s="272" t="s">
        <v>157</v>
      </c>
      <c r="J131" s="18">
        <v>4</v>
      </c>
      <c r="K131" s="18" t="s">
        <v>15</v>
      </c>
      <c r="L131" s="18"/>
      <c r="M131" s="97">
        <v>0</v>
      </c>
      <c r="N131" s="97">
        <v>1800000</v>
      </c>
      <c r="O131" s="97">
        <f>O132</f>
        <v>0</v>
      </c>
      <c r="P131" s="363">
        <v>0</v>
      </c>
      <c r="Q131" s="364">
        <f t="shared" si="11"/>
        <v>0</v>
      </c>
    </row>
    <row r="132" spans="1:17" ht="15.75" thickBot="1">
      <c r="A132" s="302" t="s">
        <v>239</v>
      </c>
      <c r="B132" s="303"/>
      <c r="C132" s="303"/>
      <c r="D132" s="303"/>
      <c r="E132" s="303"/>
      <c r="F132" s="303"/>
      <c r="G132" s="303"/>
      <c r="H132" s="202"/>
      <c r="I132" s="303" t="s">
        <v>157</v>
      </c>
      <c r="J132" s="202">
        <v>42</v>
      </c>
      <c r="K132" s="202" t="s">
        <v>67</v>
      </c>
      <c r="L132" s="202"/>
      <c r="M132" s="304">
        <v>0</v>
      </c>
      <c r="N132" s="304">
        <v>1800000</v>
      </c>
      <c r="O132" s="304">
        <f>O133</f>
        <v>0</v>
      </c>
      <c r="P132" s="458">
        <v>0</v>
      </c>
      <c r="Q132" s="459">
        <f t="shared" si="11"/>
        <v>0</v>
      </c>
    </row>
    <row r="133" spans="1:17">
      <c r="A133" s="473" t="s">
        <v>239</v>
      </c>
      <c r="B133" s="474"/>
      <c r="C133" s="474"/>
      <c r="D133" s="474" t="s">
        <v>11</v>
      </c>
      <c r="E133" s="474" t="s">
        <v>8</v>
      </c>
      <c r="F133" s="474"/>
      <c r="G133" s="474"/>
      <c r="H133" s="475"/>
      <c r="I133" s="474" t="s">
        <v>157</v>
      </c>
      <c r="J133" s="475">
        <v>421</v>
      </c>
      <c r="K133" s="475" t="s">
        <v>68</v>
      </c>
      <c r="L133" s="475"/>
      <c r="M133" s="476">
        <v>0</v>
      </c>
      <c r="N133" s="476">
        <v>1800000</v>
      </c>
      <c r="O133" s="476">
        <v>0</v>
      </c>
      <c r="P133" s="477">
        <v>0</v>
      </c>
      <c r="Q133" s="478">
        <f t="shared" si="11"/>
        <v>0</v>
      </c>
    </row>
    <row r="134" spans="1:17">
      <c r="A134" s="266" t="s">
        <v>307</v>
      </c>
      <c r="B134" s="267"/>
      <c r="C134" s="267"/>
      <c r="D134" s="267" t="s">
        <v>11</v>
      </c>
      <c r="E134" s="267" t="s">
        <v>8</v>
      </c>
      <c r="F134" s="267"/>
      <c r="G134" s="267"/>
      <c r="H134" s="268"/>
      <c r="I134" s="267" t="s">
        <v>157</v>
      </c>
      <c r="J134" s="268" t="s">
        <v>294</v>
      </c>
      <c r="K134" s="268"/>
      <c r="L134" s="268"/>
      <c r="M134" s="270">
        <f>M135+M138</f>
        <v>200000</v>
      </c>
      <c r="N134" s="294">
        <v>0</v>
      </c>
      <c r="O134" s="294">
        <f>O135</f>
        <v>0</v>
      </c>
      <c r="P134" s="367">
        <v>0</v>
      </c>
      <c r="Q134" s="368">
        <v>0</v>
      </c>
    </row>
    <row r="135" spans="1:17">
      <c r="A135" s="273" t="s">
        <v>307</v>
      </c>
      <c r="B135" s="272"/>
      <c r="C135" s="272"/>
      <c r="D135" s="272"/>
      <c r="E135" s="272"/>
      <c r="F135" s="272"/>
      <c r="G135" s="272"/>
      <c r="H135" s="18"/>
      <c r="I135" s="272" t="s">
        <v>157</v>
      </c>
      <c r="J135" s="18">
        <v>4</v>
      </c>
      <c r="K135" s="18" t="s">
        <v>15</v>
      </c>
      <c r="L135" s="18"/>
      <c r="M135" s="97">
        <v>0</v>
      </c>
      <c r="N135" s="97">
        <v>0</v>
      </c>
      <c r="O135" s="97">
        <f>O136+O138</f>
        <v>0</v>
      </c>
      <c r="P135" s="363">
        <v>0</v>
      </c>
      <c r="Q135" s="364">
        <v>0</v>
      </c>
    </row>
    <row r="136" spans="1:17">
      <c r="A136" s="273" t="s">
        <v>307</v>
      </c>
      <c r="B136" s="272"/>
      <c r="C136" s="272"/>
      <c r="D136" s="272"/>
      <c r="E136" s="272"/>
      <c r="F136" s="272"/>
      <c r="G136" s="272"/>
      <c r="H136" s="18"/>
      <c r="I136" s="272" t="s">
        <v>157</v>
      </c>
      <c r="J136" s="18">
        <v>42</v>
      </c>
      <c r="K136" s="18" t="s">
        <v>67</v>
      </c>
      <c r="L136" s="18"/>
      <c r="M136" s="97">
        <v>0</v>
      </c>
      <c r="N136" s="97">
        <v>0</v>
      </c>
      <c r="O136" s="97">
        <f>O137</f>
        <v>0</v>
      </c>
      <c r="P136" s="363">
        <v>0</v>
      </c>
      <c r="Q136" s="364">
        <v>0</v>
      </c>
    </row>
    <row r="137" spans="1:17">
      <c r="A137" s="273" t="s">
        <v>307</v>
      </c>
      <c r="B137" s="272"/>
      <c r="C137" s="272"/>
      <c r="D137" s="272" t="s">
        <v>11</v>
      </c>
      <c r="E137" s="272" t="s">
        <v>8</v>
      </c>
      <c r="F137" s="272"/>
      <c r="G137" s="272"/>
      <c r="H137" s="18"/>
      <c r="I137" s="272" t="s">
        <v>157</v>
      </c>
      <c r="J137" s="18">
        <v>421</v>
      </c>
      <c r="K137" s="18" t="s">
        <v>68</v>
      </c>
      <c r="L137" s="18"/>
      <c r="M137" s="97">
        <v>0</v>
      </c>
      <c r="N137" s="97">
        <v>0</v>
      </c>
      <c r="O137" s="97">
        <v>0</v>
      </c>
      <c r="P137" s="363">
        <v>0</v>
      </c>
      <c r="Q137" s="364">
        <v>0</v>
      </c>
    </row>
    <row r="138" spans="1:17">
      <c r="A138" s="273" t="s">
        <v>307</v>
      </c>
      <c r="B138" s="272"/>
      <c r="C138" s="272"/>
      <c r="D138" s="272"/>
      <c r="E138" s="272"/>
      <c r="F138" s="272"/>
      <c r="G138" s="272"/>
      <c r="H138" s="18"/>
      <c r="I138" s="272" t="s">
        <v>157</v>
      </c>
      <c r="J138" s="444" t="s">
        <v>158</v>
      </c>
      <c r="K138" s="18" t="s">
        <v>19</v>
      </c>
      <c r="L138" s="18"/>
      <c r="M138" s="97">
        <f>M139</f>
        <v>200000</v>
      </c>
      <c r="N138" s="97">
        <v>0</v>
      </c>
      <c r="O138" s="97">
        <v>0</v>
      </c>
      <c r="P138" s="363">
        <f t="shared" si="10"/>
        <v>0</v>
      </c>
      <c r="Q138" s="364">
        <v>0</v>
      </c>
    </row>
    <row r="139" spans="1:17">
      <c r="A139" s="273" t="s">
        <v>307</v>
      </c>
      <c r="B139" s="272"/>
      <c r="C139" s="272"/>
      <c r="D139" s="272"/>
      <c r="E139" s="272"/>
      <c r="F139" s="272"/>
      <c r="G139" s="272"/>
      <c r="H139" s="18"/>
      <c r="I139" s="272" t="s">
        <v>157</v>
      </c>
      <c r="J139" s="444" t="s">
        <v>74</v>
      </c>
      <c r="K139" s="18" t="s">
        <v>75</v>
      </c>
      <c r="L139" s="18"/>
      <c r="M139" s="97">
        <f>M140</f>
        <v>200000</v>
      </c>
      <c r="N139" s="97">
        <v>0</v>
      </c>
      <c r="O139" s="97">
        <v>0</v>
      </c>
      <c r="P139" s="363">
        <f t="shared" si="10"/>
        <v>0</v>
      </c>
      <c r="Q139" s="364">
        <v>0</v>
      </c>
    </row>
    <row r="140" spans="1:17">
      <c r="A140" s="273" t="s">
        <v>307</v>
      </c>
      <c r="B140" s="272"/>
      <c r="C140" s="272"/>
      <c r="D140" s="272"/>
      <c r="E140" s="272"/>
      <c r="F140" s="272"/>
      <c r="G140" s="272"/>
      <c r="H140" s="18"/>
      <c r="I140" s="272" t="s">
        <v>157</v>
      </c>
      <c r="J140" s="444" t="s">
        <v>76</v>
      </c>
      <c r="K140" s="18" t="s">
        <v>159</v>
      </c>
      <c r="L140" s="18"/>
      <c r="M140" s="97">
        <v>200000</v>
      </c>
      <c r="N140" s="97">
        <v>0</v>
      </c>
      <c r="O140" s="97">
        <v>0</v>
      </c>
      <c r="P140" s="363">
        <f t="shared" si="10"/>
        <v>0</v>
      </c>
      <c r="Q140" s="364">
        <v>0</v>
      </c>
    </row>
    <row r="141" spans="1:17">
      <c r="A141" s="334" t="s">
        <v>308</v>
      </c>
      <c r="B141" s="335"/>
      <c r="C141" s="335"/>
      <c r="D141" s="335" t="s">
        <v>11</v>
      </c>
      <c r="E141" s="335" t="s">
        <v>8</v>
      </c>
      <c r="F141" s="335"/>
      <c r="G141" s="335"/>
      <c r="H141" s="336"/>
      <c r="I141" s="335" t="s">
        <v>290</v>
      </c>
      <c r="J141" s="569" t="s">
        <v>471</v>
      </c>
      <c r="K141" s="570"/>
      <c r="L141" s="571"/>
      <c r="M141" s="337">
        <f>M142</f>
        <v>15000</v>
      </c>
      <c r="N141" s="337">
        <v>0</v>
      </c>
      <c r="O141" s="337">
        <f>O142</f>
        <v>0</v>
      </c>
      <c r="P141" s="367">
        <f t="shared" si="10"/>
        <v>0</v>
      </c>
      <c r="Q141" s="368">
        <v>0</v>
      </c>
    </row>
    <row r="142" spans="1:17">
      <c r="A142" s="339" t="s">
        <v>308</v>
      </c>
      <c r="B142" s="272"/>
      <c r="C142" s="272"/>
      <c r="D142" s="272"/>
      <c r="E142" s="272"/>
      <c r="F142" s="272"/>
      <c r="G142" s="272"/>
      <c r="H142" s="18"/>
      <c r="I142" s="340" t="s">
        <v>290</v>
      </c>
      <c r="J142" s="444" t="s">
        <v>14</v>
      </c>
      <c r="K142" s="519" t="s">
        <v>15</v>
      </c>
      <c r="L142" s="520"/>
      <c r="M142" s="97">
        <f>M143</f>
        <v>15000</v>
      </c>
      <c r="N142" s="97">
        <v>0</v>
      </c>
      <c r="O142" s="97">
        <f>O143</f>
        <v>0</v>
      </c>
      <c r="P142" s="363">
        <f t="shared" si="10"/>
        <v>0</v>
      </c>
      <c r="Q142" s="364">
        <v>0</v>
      </c>
    </row>
    <row r="143" spans="1:17">
      <c r="A143" s="339" t="s">
        <v>308</v>
      </c>
      <c r="B143" s="272"/>
      <c r="C143" s="272"/>
      <c r="D143" s="272"/>
      <c r="E143" s="272"/>
      <c r="F143" s="272"/>
      <c r="G143" s="272"/>
      <c r="H143" s="18"/>
      <c r="I143" s="340" t="s">
        <v>290</v>
      </c>
      <c r="J143" s="444" t="s">
        <v>63</v>
      </c>
      <c r="K143" s="519" t="s">
        <v>291</v>
      </c>
      <c r="L143" s="520"/>
      <c r="M143" s="97">
        <f>M144</f>
        <v>15000</v>
      </c>
      <c r="N143" s="97">
        <v>0</v>
      </c>
      <c r="O143" s="97">
        <f>O144</f>
        <v>0</v>
      </c>
      <c r="P143" s="363">
        <f t="shared" ref="P143:P203" si="18">O143/M143*100</f>
        <v>0</v>
      </c>
      <c r="Q143" s="364">
        <v>0</v>
      </c>
    </row>
    <row r="144" spans="1:17">
      <c r="A144" s="339" t="s">
        <v>308</v>
      </c>
      <c r="B144" s="272"/>
      <c r="C144" s="272"/>
      <c r="D144" s="272" t="s">
        <v>11</v>
      </c>
      <c r="E144" s="272" t="s">
        <v>8</v>
      </c>
      <c r="F144" s="272"/>
      <c r="G144" s="272"/>
      <c r="H144" s="18"/>
      <c r="I144" s="340" t="s">
        <v>290</v>
      </c>
      <c r="J144" s="444" t="s">
        <v>65</v>
      </c>
      <c r="K144" s="519" t="s">
        <v>66</v>
      </c>
      <c r="L144" s="520"/>
      <c r="M144" s="97">
        <v>15000</v>
      </c>
      <c r="N144" s="97">
        <v>0</v>
      </c>
      <c r="O144" s="97">
        <v>0</v>
      </c>
      <c r="P144" s="363">
        <f t="shared" si="18"/>
        <v>0</v>
      </c>
      <c r="Q144" s="364">
        <v>0</v>
      </c>
    </row>
    <row r="145" spans="1:17">
      <c r="A145" s="295" t="s">
        <v>240</v>
      </c>
      <c r="B145" s="296"/>
      <c r="C145" s="296"/>
      <c r="D145" s="296" t="s">
        <v>11</v>
      </c>
      <c r="E145" s="296" t="s">
        <v>8</v>
      </c>
      <c r="F145" s="296"/>
      <c r="G145" s="296"/>
      <c r="H145" s="293"/>
      <c r="I145" s="296" t="s">
        <v>160</v>
      </c>
      <c r="J145" s="293" t="s">
        <v>470</v>
      </c>
      <c r="K145" s="293"/>
      <c r="L145" s="293"/>
      <c r="M145" s="294">
        <f>M146</f>
        <v>0</v>
      </c>
      <c r="N145" s="294">
        <v>250000</v>
      </c>
      <c r="O145" s="294">
        <f>O146</f>
        <v>250000</v>
      </c>
      <c r="P145" s="367">
        <v>0</v>
      </c>
      <c r="Q145" s="368">
        <f t="shared" ref="Q145:Q203" si="19">O145/N145*100</f>
        <v>100</v>
      </c>
    </row>
    <row r="146" spans="1:17">
      <c r="A146" s="273" t="s">
        <v>240</v>
      </c>
      <c r="B146" s="272"/>
      <c r="C146" s="272"/>
      <c r="D146" s="272"/>
      <c r="E146" s="272"/>
      <c r="F146" s="272"/>
      <c r="G146" s="272"/>
      <c r="H146" s="18"/>
      <c r="I146" s="272" t="s">
        <v>160</v>
      </c>
      <c r="J146" s="18">
        <v>3</v>
      </c>
      <c r="K146" s="18" t="s">
        <v>13</v>
      </c>
      <c r="L146" s="18"/>
      <c r="M146" s="97">
        <f>M147</f>
        <v>0</v>
      </c>
      <c r="N146" s="97">
        <v>250000</v>
      </c>
      <c r="O146" s="97">
        <f>O147</f>
        <v>250000</v>
      </c>
      <c r="P146" s="363">
        <v>0</v>
      </c>
      <c r="Q146" s="364">
        <f t="shared" si="19"/>
        <v>100</v>
      </c>
    </row>
    <row r="147" spans="1:17">
      <c r="A147" s="273" t="s">
        <v>240</v>
      </c>
      <c r="B147" s="272"/>
      <c r="C147" s="272"/>
      <c r="D147" s="272"/>
      <c r="E147" s="272"/>
      <c r="F147" s="272"/>
      <c r="G147" s="272"/>
      <c r="H147" s="18"/>
      <c r="I147" s="272" t="s">
        <v>160</v>
      </c>
      <c r="J147" s="18">
        <v>38</v>
      </c>
      <c r="K147" s="18" t="s">
        <v>161</v>
      </c>
      <c r="L147" s="18"/>
      <c r="M147" s="97">
        <f>M148</f>
        <v>0</v>
      </c>
      <c r="N147" s="97">
        <v>250000</v>
      </c>
      <c r="O147" s="97">
        <f>O148</f>
        <v>250000</v>
      </c>
      <c r="P147" s="363">
        <v>0</v>
      </c>
      <c r="Q147" s="364">
        <f t="shared" si="19"/>
        <v>100</v>
      </c>
    </row>
    <row r="148" spans="1:17">
      <c r="A148" s="273" t="s">
        <v>240</v>
      </c>
      <c r="B148" s="272"/>
      <c r="C148" s="272"/>
      <c r="D148" s="272" t="s">
        <v>11</v>
      </c>
      <c r="E148" s="272" t="s">
        <v>8</v>
      </c>
      <c r="F148" s="272"/>
      <c r="G148" s="272" t="s">
        <v>4</v>
      </c>
      <c r="H148" s="18" t="s">
        <v>4</v>
      </c>
      <c r="I148" s="272" t="s">
        <v>160</v>
      </c>
      <c r="J148" s="19">
        <v>386</v>
      </c>
      <c r="K148" s="19" t="s">
        <v>62</v>
      </c>
      <c r="L148" s="19"/>
      <c r="M148" s="97">
        <v>0</v>
      </c>
      <c r="N148" s="97">
        <v>250000</v>
      </c>
      <c r="O148" s="97">
        <v>250000</v>
      </c>
      <c r="P148" s="363">
        <v>0</v>
      </c>
      <c r="Q148" s="364">
        <f t="shared" si="19"/>
        <v>100</v>
      </c>
    </row>
    <row r="149" spans="1:17">
      <c r="A149" s="262" t="s">
        <v>162</v>
      </c>
      <c r="B149" s="263" t="s">
        <v>4</v>
      </c>
      <c r="C149" s="263" t="s">
        <v>4</v>
      </c>
      <c r="D149" s="263" t="s">
        <v>11</v>
      </c>
      <c r="E149" s="263" t="s">
        <v>8</v>
      </c>
      <c r="F149" s="263"/>
      <c r="G149" s="263" t="s">
        <v>4</v>
      </c>
      <c r="H149" s="264"/>
      <c r="I149" s="305"/>
      <c r="J149" s="308" t="s">
        <v>241</v>
      </c>
      <c r="K149" s="316"/>
      <c r="L149" s="306"/>
      <c r="M149" s="315">
        <f>M150</f>
        <v>0</v>
      </c>
      <c r="N149" s="279">
        <v>23125</v>
      </c>
      <c r="O149" s="279">
        <f>O150</f>
        <v>23125</v>
      </c>
      <c r="P149" s="369">
        <v>0</v>
      </c>
      <c r="Q149" s="370">
        <f t="shared" si="19"/>
        <v>100</v>
      </c>
    </row>
    <row r="150" spans="1:17">
      <c r="A150" s="266" t="s">
        <v>309</v>
      </c>
      <c r="B150" s="267"/>
      <c r="C150" s="267"/>
      <c r="D150" s="267" t="s">
        <v>11</v>
      </c>
      <c r="E150" s="267" t="s">
        <v>8</v>
      </c>
      <c r="F150" s="267"/>
      <c r="G150" s="267"/>
      <c r="H150" s="268"/>
      <c r="I150" s="267" t="s">
        <v>163</v>
      </c>
      <c r="J150" s="307" t="s">
        <v>295</v>
      </c>
      <c r="K150" s="307"/>
      <c r="L150" s="307"/>
      <c r="M150" s="270">
        <f>M151</f>
        <v>0</v>
      </c>
      <c r="N150" s="270">
        <v>23125</v>
      </c>
      <c r="O150" s="270">
        <f>O151</f>
        <v>23125</v>
      </c>
      <c r="P150" s="367">
        <v>0</v>
      </c>
      <c r="Q150" s="368">
        <f t="shared" si="19"/>
        <v>100</v>
      </c>
    </row>
    <row r="151" spans="1:17">
      <c r="A151" s="273" t="s">
        <v>309</v>
      </c>
      <c r="B151" s="272"/>
      <c r="C151" s="272"/>
      <c r="D151" s="272"/>
      <c r="E151" s="272"/>
      <c r="F151" s="272"/>
      <c r="G151" s="272"/>
      <c r="H151" s="18"/>
      <c r="I151" s="272" t="s">
        <v>163</v>
      </c>
      <c r="J151" s="18" t="s">
        <v>132</v>
      </c>
      <c r="K151" s="18" t="s">
        <v>13</v>
      </c>
      <c r="L151" s="18"/>
      <c r="M151" s="97">
        <f>M152</f>
        <v>0</v>
      </c>
      <c r="N151" s="97">
        <v>23125</v>
      </c>
      <c r="O151" s="97">
        <f>O152</f>
        <v>23125</v>
      </c>
      <c r="P151" s="363">
        <v>0</v>
      </c>
      <c r="Q151" s="364">
        <f t="shared" si="19"/>
        <v>100</v>
      </c>
    </row>
    <row r="152" spans="1:17">
      <c r="A152" s="273" t="s">
        <v>309</v>
      </c>
      <c r="B152" s="272"/>
      <c r="C152" s="272"/>
      <c r="D152" s="272"/>
      <c r="E152" s="272"/>
      <c r="F152" s="272"/>
      <c r="G152" s="272"/>
      <c r="H152" s="18"/>
      <c r="I152" s="272" t="s">
        <v>163</v>
      </c>
      <c r="J152" s="18" t="s">
        <v>118</v>
      </c>
      <c r="K152" s="18" t="s">
        <v>52</v>
      </c>
      <c r="L152" s="18"/>
      <c r="M152" s="97">
        <v>0</v>
      </c>
      <c r="N152" s="97">
        <v>23125</v>
      </c>
      <c r="O152" s="97">
        <f>O153</f>
        <v>23125</v>
      </c>
      <c r="P152" s="363">
        <v>0</v>
      </c>
      <c r="Q152" s="364">
        <f t="shared" si="19"/>
        <v>100</v>
      </c>
    </row>
    <row r="153" spans="1:17">
      <c r="A153" s="273" t="s">
        <v>309</v>
      </c>
      <c r="B153" s="272"/>
      <c r="C153" s="272"/>
      <c r="D153" s="272" t="s">
        <v>11</v>
      </c>
      <c r="E153" s="272" t="s">
        <v>8</v>
      </c>
      <c r="F153" s="272"/>
      <c r="G153" s="272"/>
      <c r="H153" s="18"/>
      <c r="I153" s="272" t="s">
        <v>163</v>
      </c>
      <c r="J153" s="18" t="s">
        <v>109</v>
      </c>
      <c r="K153" s="18" t="s">
        <v>55</v>
      </c>
      <c r="L153" s="18"/>
      <c r="M153" s="97">
        <f>M152</f>
        <v>0</v>
      </c>
      <c r="N153" s="97">
        <v>23125</v>
      </c>
      <c r="O153" s="97">
        <v>23125</v>
      </c>
      <c r="P153" s="363">
        <v>0</v>
      </c>
      <c r="Q153" s="364">
        <f t="shared" si="19"/>
        <v>100</v>
      </c>
    </row>
    <row r="154" spans="1:17">
      <c r="A154" s="566"/>
      <c r="B154" s="567"/>
      <c r="C154" s="567"/>
      <c r="D154" s="567"/>
      <c r="E154" s="567"/>
      <c r="F154" s="567"/>
      <c r="G154" s="567"/>
      <c r="H154" s="567"/>
      <c r="I154" s="568"/>
      <c r="J154" s="344" t="s">
        <v>164</v>
      </c>
      <c r="K154" s="344"/>
      <c r="L154" s="344"/>
      <c r="M154" s="356">
        <f>M155+M179</f>
        <v>102868</v>
      </c>
      <c r="N154" s="356">
        <f t="shared" ref="N154" si="20">N155+N179</f>
        <v>216800</v>
      </c>
      <c r="O154" s="356">
        <f>O155+O179</f>
        <v>216476</v>
      </c>
      <c r="P154" s="378">
        <f t="shared" si="18"/>
        <v>210.44056460706923</v>
      </c>
      <c r="Q154" s="379">
        <f t="shared" si="19"/>
        <v>99.850553505535061</v>
      </c>
    </row>
    <row r="155" spans="1:17">
      <c r="A155" s="563"/>
      <c r="B155" s="564"/>
      <c r="C155" s="564"/>
      <c r="D155" s="564"/>
      <c r="E155" s="564"/>
      <c r="F155" s="564"/>
      <c r="G155" s="564"/>
      <c r="H155" s="565"/>
      <c r="I155" s="289" t="s">
        <v>165</v>
      </c>
      <c r="J155" s="301" t="s">
        <v>302</v>
      </c>
      <c r="K155" s="301"/>
      <c r="L155" s="301"/>
      <c r="M155" s="355">
        <f>M156+M161</f>
        <v>75181</v>
      </c>
      <c r="N155" s="355">
        <f>N156+N161+N174</f>
        <v>186800</v>
      </c>
      <c r="O155" s="355">
        <f>O156+O161+O174</f>
        <v>188563</v>
      </c>
      <c r="P155" s="361">
        <f t="shared" si="18"/>
        <v>250.81204027613362</v>
      </c>
      <c r="Q155" s="362">
        <f t="shared" si="19"/>
        <v>100.94379014989295</v>
      </c>
    </row>
    <row r="156" spans="1:17">
      <c r="A156" s="262" t="s">
        <v>166</v>
      </c>
      <c r="B156" s="263" t="s">
        <v>6</v>
      </c>
      <c r="C156" s="263"/>
      <c r="D156" s="263" t="s">
        <v>4</v>
      </c>
      <c r="E156" s="263" t="s">
        <v>8</v>
      </c>
      <c r="F156" s="263"/>
      <c r="G156" s="263"/>
      <c r="H156" s="264"/>
      <c r="I156" s="263"/>
      <c r="J156" s="264" t="s">
        <v>242</v>
      </c>
      <c r="K156" s="264"/>
      <c r="L156" s="264"/>
      <c r="M156" s="279">
        <f>M157</f>
        <v>34451</v>
      </c>
      <c r="N156" s="279">
        <v>42800</v>
      </c>
      <c r="O156" s="279">
        <f>O157</f>
        <v>44588</v>
      </c>
      <c r="P156" s="369">
        <f t="shared" si="18"/>
        <v>129.42439987228238</v>
      </c>
      <c r="Q156" s="370">
        <f t="shared" si="19"/>
        <v>104.17757009345794</v>
      </c>
    </row>
    <row r="157" spans="1:17">
      <c r="A157" s="266" t="s">
        <v>167</v>
      </c>
      <c r="B157" s="267" t="s">
        <v>6</v>
      </c>
      <c r="C157" s="267"/>
      <c r="D157" s="267" t="s">
        <v>4</v>
      </c>
      <c r="E157" s="267" t="s">
        <v>8</v>
      </c>
      <c r="F157" s="267"/>
      <c r="G157" s="267"/>
      <c r="H157" s="268"/>
      <c r="I157" s="267" t="s">
        <v>165</v>
      </c>
      <c r="J157" s="268" t="s">
        <v>168</v>
      </c>
      <c r="K157" s="268"/>
      <c r="L157" s="268"/>
      <c r="M157" s="270">
        <f>M158</f>
        <v>34451</v>
      </c>
      <c r="N157" s="270">
        <v>42800</v>
      </c>
      <c r="O157" s="270">
        <f>O158</f>
        <v>44588</v>
      </c>
      <c r="P157" s="367">
        <f t="shared" si="18"/>
        <v>129.42439987228238</v>
      </c>
      <c r="Q157" s="368">
        <f t="shared" si="19"/>
        <v>104.17757009345794</v>
      </c>
    </row>
    <row r="158" spans="1:17">
      <c r="A158" s="273" t="s">
        <v>167</v>
      </c>
      <c r="B158" s="272"/>
      <c r="C158" s="272"/>
      <c r="D158" s="272"/>
      <c r="E158" s="272"/>
      <c r="F158" s="272"/>
      <c r="G158" s="272"/>
      <c r="H158" s="18"/>
      <c r="I158" s="272" t="s">
        <v>165</v>
      </c>
      <c r="J158" s="18">
        <v>3</v>
      </c>
      <c r="K158" s="18" t="s">
        <v>13</v>
      </c>
      <c r="L158" s="18"/>
      <c r="M158" s="97">
        <f>M159</f>
        <v>34451</v>
      </c>
      <c r="N158" s="97">
        <v>42800</v>
      </c>
      <c r="O158" s="97">
        <f>O159</f>
        <v>44588</v>
      </c>
      <c r="P158" s="363">
        <f t="shared" si="18"/>
        <v>129.42439987228238</v>
      </c>
      <c r="Q158" s="364">
        <f t="shared" si="19"/>
        <v>104.17757009345794</v>
      </c>
    </row>
    <row r="159" spans="1:17">
      <c r="A159" s="273" t="s">
        <v>167</v>
      </c>
      <c r="B159" s="272"/>
      <c r="C159" s="272"/>
      <c r="D159" s="272"/>
      <c r="E159" s="272"/>
      <c r="F159" s="272"/>
      <c r="G159" s="272"/>
      <c r="H159" s="18"/>
      <c r="I159" s="272" t="s">
        <v>165</v>
      </c>
      <c r="J159" s="18">
        <v>37</v>
      </c>
      <c r="K159" s="18" t="s">
        <v>169</v>
      </c>
      <c r="L159" s="18"/>
      <c r="M159" s="97">
        <f>M160</f>
        <v>34451</v>
      </c>
      <c r="N159" s="97">
        <v>42800</v>
      </c>
      <c r="O159" s="97">
        <f>O160</f>
        <v>44588</v>
      </c>
      <c r="P159" s="363">
        <f t="shared" si="18"/>
        <v>129.42439987228238</v>
      </c>
      <c r="Q159" s="364">
        <f t="shared" si="19"/>
        <v>104.17757009345794</v>
      </c>
    </row>
    <row r="160" spans="1:17">
      <c r="A160" s="273" t="s">
        <v>167</v>
      </c>
      <c r="B160" s="272" t="s">
        <v>6</v>
      </c>
      <c r="C160" s="272"/>
      <c r="D160" s="272"/>
      <c r="E160" s="272" t="s">
        <v>8</v>
      </c>
      <c r="F160" s="272"/>
      <c r="G160" s="272"/>
      <c r="H160" s="18"/>
      <c r="I160" s="272" t="s">
        <v>165</v>
      </c>
      <c r="J160" s="18">
        <v>372</v>
      </c>
      <c r="K160" s="18" t="s">
        <v>59</v>
      </c>
      <c r="L160" s="18"/>
      <c r="M160" s="97">
        <v>34451</v>
      </c>
      <c r="N160" s="97">
        <v>42800</v>
      </c>
      <c r="O160" s="97">
        <v>44588</v>
      </c>
      <c r="P160" s="363">
        <f t="shared" si="18"/>
        <v>129.42439987228238</v>
      </c>
      <c r="Q160" s="364">
        <f t="shared" si="19"/>
        <v>104.17757009345794</v>
      </c>
    </row>
    <row r="161" spans="1:17">
      <c r="A161" s="262" t="s">
        <v>170</v>
      </c>
      <c r="B161" s="263" t="s">
        <v>6</v>
      </c>
      <c r="C161" s="263"/>
      <c r="D161" s="263" t="s">
        <v>4</v>
      </c>
      <c r="E161" s="263" t="s">
        <v>8</v>
      </c>
      <c r="F161" s="263"/>
      <c r="G161" s="263"/>
      <c r="H161" s="264"/>
      <c r="I161" s="263"/>
      <c r="J161" s="264" t="s">
        <v>243</v>
      </c>
      <c r="K161" s="264"/>
      <c r="L161" s="264"/>
      <c r="M161" s="279">
        <f>M162+M166+M170</f>
        <v>40730</v>
      </c>
      <c r="N161" s="279">
        <f>N162+N166+N170</f>
        <v>122000</v>
      </c>
      <c r="O161" s="279">
        <f>O162+O166+O170</f>
        <v>122029</v>
      </c>
      <c r="P161" s="369">
        <f t="shared" si="18"/>
        <v>299.60471397004665</v>
      </c>
      <c r="Q161" s="370">
        <f t="shared" si="19"/>
        <v>100.02377049180329</v>
      </c>
    </row>
    <row r="162" spans="1:17">
      <c r="A162" s="266" t="s">
        <v>244</v>
      </c>
      <c r="B162" s="267" t="s">
        <v>6</v>
      </c>
      <c r="C162" s="267"/>
      <c r="D162" s="267" t="s">
        <v>4</v>
      </c>
      <c r="E162" s="267" t="s">
        <v>8</v>
      </c>
      <c r="F162" s="267"/>
      <c r="G162" s="267"/>
      <c r="H162" s="268"/>
      <c r="I162" s="267" t="s">
        <v>171</v>
      </c>
      <c r="J162" s="268" t="s">
        <v>472</v>
      </c>
      <c r="K162" s="268"/>
      <c r="L162" s="268"/>
      <c r="M162" s="270">
        <f>M163</f>
        <v>40730</v>
      </c>
      <c r="N162" s="270">
        <v>63800</v>
      </c>
      <c r="O162" s="270">
        <f>O163</f>
        <v>63824</v>
      </c>
      <c r="P162" s="367">
        <f t="shared" si="18"/>
        <v>156.70022096734593</v>
      </c>
      <c r="Q162" s="368">
        <f t="shared" si="19"/>
        <v>100.03761755485894</v>
      </c>
    </row>
    <row r="163" spans="1:17">
      <c r="A163" s="273" t="s">
        <v>244</v>
      </c>
      <c r="B163" s="272"/>
      <c r="C163" s="272"/>
      <c r="D163" s="272"/>
      <c r="E163" s="272"/>
      <c r="F163" s="272"/>
      <c r="G163" s="272"/>
      <c r="H163" s="18"/>
      <c r="I163" s="272" t="s">
        <v>171</v>
      </c>
      <c r="J163" s="18">
        <v>3</v>
      </c>
      <c r="K163" s="18" t="s">
        <v>13</v>
      </c>
      <c r="L163" s="18"/>
      <c r="M163" s="97">
        <f>M164</f>
        <v>40730</v>
      </c>
      <c r="N163" s="97">
        <v>63800</v>
      </c>
      <c r="O163" s="97">
        <f>O164</f>
        <v>63824</v>
      </c>
      <c r="P163" s="363">
        <f t="shared" si="18"/>
        <v>156.70022096734593</v>
      </c>
      <c r="Q163" s="364">
        <f t="shared" si="19"/>
        <v>100.03761755485894</v>
      </c>
    </row>
    <row r="164" spans="1:17">
      <c r="A164" s="273" t="s">
        <v>244</v>
      </c>
      <c r="B164" s="272"/>
      <c r="C164" s="272"/>
      <c r="D164" s="272"/>
      <c r="E164" s="272"/>
      <c r="F164" s="272"/>
      <c r="G164" s="272"/>
      <c r="H164" s="18"/>
      <c r="I164" s="272" t="s">
        <v>171</v>
      </c>
      <c r="J164" s="18">
        <v>37</v>
      </c>
      <c r="K164" s="18" t="s">
        <v>169</v>
      </c>
      <c r="L164" s="18"/>
      <c r="M164" s="97">
        <f>M165</f>
        <v>40730</v>
      </c>
      <c r="N164" s="97">
        <v>63800</v>
      </c>
      <c r="O164" s="97">
        <f>O165</f>
        <v>63824</v>
      </c>
      <c r="P164" s="363">
        <f t="shared" si="18"/>
        <v>156.70022096734593</v>
      </c>
      <c r="Q164" s="364">
        <f t="shared" si="19"/>
        <v>100.03761755485894</v>
      </c>
    </row>
    <row r="165" spans="1:17" ht="15.75" thickBot="1">
      <c r="A165" s="302" t="s">
        <v>244</v>
      </c>
      <c r="B165" s="303" t="s">
        <v>6</v>
      </c>
      <c r="C165" s="303"/>
      <c r="D165" s="303"/>
      <c r="E165" s="303" t="s">
        <v>8</v>
      </c>
      <c r="F165" s="303"/>
      <c r="G165" s="303"/>
      <c r="H165" s="202"/>
      <c r="I165" s="303" t="s">
        <v>171</v>
      </c>
      <c r="J165" s="202">
        <v>372</v>
      </c>
      <c r="K165" s="202" t="s">
        <v>59</v>
      </c>
      <c r="L165" s="202"/>
      <c r="M165" s="304">
        <v>40730</v>
      </c>
      <c r="N165" s="304">
        <v>63800</v>
      </c>
      <c r="O165" s="304">
        <v>63824</v>
      </c>
      <c r="P165" s="458">
        <f t="shared" si="18"/>
        <v>156.70022096734593</v>
      </c>
      <c r="Q165" s="459">
        <f t="shared" si="19"/>
        <v>100.03761755485894</v>
      </c>
    </row>
    <row r="166" spans="1:17">
      <c r="A166" s="467" t="s">
        <v>189</v>
      </c>
      <c r="B166" s="468" t="s">
        <v>6</v>
      </c>
      <c r="C166" s="468"/>
      <c r="D166" s="468" t="s">
        <v>4</v>
      </c>
      <c r="E166" s="468" t="s">
        <v>8</v>
      </c>
      <c r="F166" s="468"/>
      <c r="G166" s="468"/>
      <c r="H166" s="469"/>
      <c r="I166" s="468" t="s">
        <v>171</v>
      </c>
      <c r="J166" s="572" t="s">
        <v>285</v>
      </c>
      <c r="K166" s="573"/>
      <c r="L166" s="574"/>
      <c r="M166" s="470">
        <v>0</v>
      </c>
      <c r="N166" s="470">
        <v>27700</v>
      </c>
      <c r="O166" s="470">
        <f>O167</f>
        <v>27705</v>
      </c>
      <c r="P166" s="471">
        <v>0</v>
      </c>
      <c r="Q166" s="472">
        <f t="shared" si="19"/>
        <v>100.01805054151625</v>
      </c>
    </row>
    <row r="167" spans="1:17">
      <c r="A167" s="273" t="s">
        <v>189</v>
      </c>
      <c r="B167" s="272"/>
      <c r="C167" s="272"/>
      <c r="D167" s="272"/>
      <c r="E167" s="272"/>
      <c r="F167" s="272"/>
      <c r="G167" s="272"/>
      <c r="H167" s="18"/>
      <c r="I167" s="272" t="s">
        <v>171</v>
      </c>
      <c r="J167" s="18">
        <v>3</v>
      </c>
      <c r="K167" s="18" t="s">
        <v>13</v>
      </c>
      <c r="L167" s="18"/>
      <c r="M167" s="97">
        <v>0</v>
      </c>
      <c r="N167" s="97">
        <v>27700</v>
      </c>
      <c r="O167" s="97">
        <f>O168</f>
        <v>27705</v>
      </c>
      <c r="P167" s="363">
        <v>0</v>
      </c>
      <c r="Q167" s="364">
        <f t="shared" si="19"/>
        <v>100.01805054151625</v>
      </c>
    </row>
    <row r="168" spans="1:17">
      <c r="A168" s="273" t="s">
        <v>189</v>
      </c>
      <c r="B168" s="272"/>
      <c r="C168" s="272"/>
      <c r="D168" s="272"/>
      <c r="E168" s="272"/>
      <c r="F168" s="272"/>
      <c r="G168" s="272"/>
      <c r="H168" s="18"/>
      <c r="I168" s="272" t="s">
        <v>171</v>
      </c>
      <c r="J168" s="18">
        <v>37</v>
      </c>
      <c r="K168" s="18" t="s">
        <v>169</v>
      </c>
      <c r="L168" s="18"/>
      <c r="M168" s="97">
        <v>0</v>
      </c>
      <c r="N168" s="97">
        <v>27700</v>
      </c>
      <c r="O168" s="97">
        <f>O169</f>
        <v>27705</v>
      </c>
      <c r="P168" s="363">
        <v>0</v>
      </c>
      <c r="Q168" s="364">
        <f t="shared" si="19"/>
        <v>100.01805054151625</v>
      </c>
    </row>
    <row r="169" spans="1:17">
      <c r="A169" s="273" t="s">
        <v>189</v>
      </c>
      <c r="B169" s="272" t="s">
        <v>6</v>
      </c>
      <c r="C169" s="272"/>
      <c r="D169" s="272"/>
      <c r="E169" s="272" t="s">
        <v>8</v>
      </c>
      <c r="F169" s="272"/>
      <c r="G169" s="272"/>
      <c r="H169" s="18"/>
      <c r="I169" s="272" t="s">
        <v>171</v>
      </c>
      <c r="J169" s="18">
        <v>372</v>
      </c>
      <c r="K169" s="18" t="s">
        <v>59</v>
      </c>
      <c r="L169" s="18"/>
      <c r="M169" s="97">
        <v>0</v>
      </c>
      <c r="N169" s="97">
        <v>27700</v>
      </c>
      <c r="O169" s="97">
        <v>27705</v>
      </c>
      <c r="P169" s="363">
        <v>0</v>
      </c>
      <c r="Q169" s="364">
        <f t="shared" si="19"/>
        <v>100.01805054151625</v>
      </c>
    </row>
    <row r="170" spans="1:17">
      <c r="A170" s="266" t="s">
        <v>245</v>
      </c>
      <c r="B170" s="267" t="s">
        <v>6</v>
      </c>
      <c r="C170" s="267"/>
      <c r="D170" s="267" t="s">
        <v>4</v>
      </c>
      <c r="E170" s="267" t="s">
        <v>8</v>
      </c>
      <c r="F170" s="267"/>
      <c r="G170" s="267"/>
      <c r="H170" s="268"/>
      <c r="I170" s="267" t="s">
        <v>171</v>
      </c>
      <c r="J170" s="554" t="s">
        <v>286</v>
      </c>
      <c r="K170" s="555"/>
      <c r="L170" s="556"/>
      <c r="M170" s="270">
        <v>0</v>
      </c>
      <c r="N170" s="270">
        <v>30500</v>
      </c>
      <c r="O170" s="270">
        <f>O171</f>
        <v>30500</v>
      </c>
      <c r="P170" s="367">
        <v>0</v>
      </c>
      <c r="Q170" s="368">
        <f t="shared" si="19"/>
        <v>100</v>
      </c>
    </row>
    <row r="171" spans="1:17">
      <c r="A171" s="273" t="s">
        <v>245</v>
      </c>
      <c r="B171" s="272"/>
      <c r="C171" s="272"/>
      <c r="D171" s="272"/>
      <c r="E171" s="272"/>
      <c r="F171" s="272"/>
      <c r="G171" s="272"/>
      <c r="H171" s="18"/>
      <c r="I171" s="272" t="s">
        <v>171</v>
      </c>
      <c r="J171" s="18">
        <v>3</v>
      </c>
      <c r="K171" s="18" t="s">
        <v>13</v>
      </c>
      <c r="L171" s="18"/>
      <c r="M171" s="97">
        <v>0</v>
      </c>
      <c r="N171" s="97">
        <v>30500</v>
      </c>
      <c r="O171" s="97">
        <f>O172</f>
        <v>30500</v>
      </c>
      <c r="P171" s="363">
        <v>0</v>
      </c>
      <c r="Q171" s="364">
        <f t="shared" si="19"/>
        <v>100</v>
      </c>
    </row>
    <row r="172" spans="1:17">
      <c r="A172" s="273" t="s">
        <v>245</v>
      </c>
      <c r="B172" s="272"/>
      <c r="C172" s="272"/>
      <c r="D172" s="272"/>
      <c r="E172" s="272"/>
      <c r="F172" s="272"/>
      <c r="G172" s="272"/>
      <c r="H172" s="18"/>
      <c r="I172" s="272" t="s">
        <v>171</v>
      </c>
      <c r="J172" s="18">
        <v>37</v>
      </c>
      <c r="K172" s="18" t="s">
        <v>169</v>
      </c>
      <c r="L172" s="18"/>
      <c r="M172" s="97">
        <v>0</v>
      </c>
      <c r="N172" s="97">
        <v>30500</v>
      </c>
      <c r="O172" s="97">
        <f>O173</f>
        <v>30500</v>
      </c>
      <c r="P172" s="363">
        <v>0</v>
      </c>
      <c r="Q172" s="364">
        <f t="shared" si="19"/>
        <v>100</v>
      </c>
    </row>
    <row r="173" spans="1:17">
      <c r="A173" s="273" t="s">
        <v>245</v>
      </c>
      <c r="B173" s="272" t="s">
        <v>6</v>
      </c>
      <c r="C173" s="272"/>
      <c r="D173" s="272"/>
      <c r="E173" s="272" t="s">
        <v>8</v>
      </c>
      <c r="F173" s="272"/>
      <c r="G173" s="272"/>
      <c r="H173" s="18"/>
      <c r="I173" s="272" t="s">
        <v>171</v>
      </c>
      <c r="J173" s="18">
        <v>372</v>
      </c>
      <c r="K173" s="18" t="s">
        <v>59</v>
      </c>
      <c r="L173" s="18"/>
      <c r="M173" s="97">
        <v>0</v>
      </c>
      <c r="N173" s="97">
        <v>30500</v>
      </c>
      <c r="O173" s="97">
        <v>30500</v>
      </c>
      <c r="P173" s="363">
        <v>0</v>
      </c>
      <c r="Q173" s="364">
        <f t="shared" si="19"/>
        <v>100</v>
      </c>
    </row>
    <row r="174" spans="1:17">
      <c r="A174" s="262" t="s">
        <v>173</v>
      </c>
      <c r="B174" s="263" t="s">
        <v>6</v>
      </c>
      <c r="C174" s="263"/>
      <c r="D174" s="263" t="s">
        <v>4</v>
      </c>
      <c r="E174" s="263" t="s">
        <v>8</v>
      </c>
      <c r="F174" s="263"/>
      <c r="G174" s="263"/>
      <c r="H174" s="264"/>
      <c r="I174" s="263"/>
      <c r="J174" s="264" t="s">
        <v>246</v>
      </c>
      <c r="K174" s="264"/>
      <c r="L174" s="264"/>
      <c r="M174" s="279">
        <v>0</v>
      </c>
      <c r="N174" s="279">
        <v>22000</v>
      </c>
      <c r="O174" s="279">
        <f>O175</f>
        <v>21946</v>
      </c>
      <c r="P174" s="369">
        <v>0</v>
      </c>
      <c r="Q174" s="370">
        <f t="shared" si="19"/>
        <v>99.75454545454545</v>
      </c>
    </row>
    <row r="175" spans="1:17">
      <c r="A175" s="266" t="s">
        <v>247</v>
      </c>
      <c r="B175" s="267" t="s">
        <v>6</v>
      </c>
      <c r="C175" s="267"/>
      <c r="D175" s="267" t="s">
        <v>4</v>
      </c>
      <c r="E175" s="267" t="s">
        <v>8</v>
      </c>
      <c r="F175" s="267"/>
      <c r="G175" s="267"/>
      <c r="H175" s="268"/>
      <c r="I175" s="267" t="s">
        <v>171</v>
      </c>
      <c r="J175" s="268" t="s">
        <v>248</v>
      </c>
      <c r="K175" s="268"/>
      <c r="L175" s="268"/>
      <c r="M175" s="270">
        <v>0</v>
      </c>
      <c r="N175" s="270">
        <v>22000</v>
      </c>
      <c r="O175" s="270">
        <f>O176</f>
        <v>21946</v>
      </c>
      <c r="P175" s="367">
        <v>0</v>
      </c>
      <c r="Q175" s="368">
        <f t="shared" si="19"/>
        <v>99.75454545454545</v>
      </c>
    </row>
    <row r="176" spans="1:17">
      <c r="A176" s="273" t="s">
        <v>247</v>
      </c>
      <c r="B176" s="272"/>
      <c r="C176" s="272"/>
      <c r="D176" s="272"/>
      <c r="E176" s="272"/>
      <c r="F176" s="272"/>
      <c r="G176" s="272"/>
      <c r="H176" s="18"/>
      <c r="I176" s="272" t="s">
        <v>171</v>
      </c>
      <c r="J176" s="18" t="s">
        <v>14</v>
      </c>
      <c r="K176" s="18" t="s">
        <v>15</v>
      </c>
      <c r="L176" s="18"/>
      <c r="M176" s="97">
        <v>0</v>
      </c>
      <c r="N176" s="97">
        <v>22000</v>
      </c>
      <c r="O176" s="97">
        <f>O177</f>
        <v>21946</v>
      </c>
      <c r="P176" s="363">
        <v>0</v>
      </c>
      <c r="Q176" s="364">
        <f t="shared" si="19"/>
        <v>99.75454545454545</v>
      </c>
    </row>
    <row r="177" spans="1:17">
      <c r="A177" s="273" t="s">
        <v>247</v>
      </c>
      <c r="B177" s="272"/>
      <c r="C177" s="272"/>
      <c r="D177" s="272"/>
      <c r="E177" s="272"/>
      <c r="F177" s="272"/>
      <c r="G177" s="272"/>
      <c r="H177" s="18"/>
      <c r="I177" s="272" t="s">
        <v>171</v>
      </c>
      <c r="J177" s="18" t="s">
        <v>135</v>
      </c>
      <c r="K177" s="18" t="s">
        <v>67</v>
      </c>
      <c r="L177" s="18"/>
      <c r="M177" s="97">
        <v>0</v>
      </c>
      <c r="N177" s="97">
        <v>22000</v>
      </c>
      <c r="O177" s="97">
        <f>O178</f>
        <v>21946</v>
      </c>
      <c r="P177" s="363">
        <v>0</v>
      </c>
      <c r="Q177" s="364">
        <f t="shared" si="19"/>
        <v>99.75454545454545</v>
      </c>
    </row>
    <row r="178" spans="1:17">
      <c r="A178" s="273" t="s">
        <v>247</v>
      </c>
      <c r="B178" s="272" t="s">
        <v>6</v>
      </c>
      <c r="C178" s="272"/>
      <c r="D178" s="272"/>
      <c r="E178" s="272" t="s">
        <v>8</v>
      </c>
      <c r="F178" s="272"/>
      <c r="G178" s="272"/>
      <c r="H178" s="18"/>
      <c r="I178" s="272" t="s">
        <v>171</v>
      </c>
      <c r="J178" s="18" t="s">
        <v>69</v>
      </c>
      <c r="K178" s="18" t="s">
        <v>70</v>
      </c>
      <c r="L178" s="18"/>
      <c r="M178" s="97">
        <v>0</v>
      </c>
      <c r="N178" s="97">
        <v>22000</v>
      </c>
      <c r="O178" s="97">
        <v>21946</v>
      </c>
      <c r="P178" s="363">
        <v>0</v>
      </c>
      <c r="Q178" s="364">
        <f t="shared" si="19"/>
        <v>99.75454545454545</v>
      </c>
    </row>
    <row r="179" spans="1:17">
      <c r="A179" s="563" t="s">
        <v>4</v>
      </c>
      <c r="B179" s="564"/>
      <c r="C179" s="564"/>
      <c r="D179" s="564"/>
      <c r="E179" s="564"/>
      <c r="F179" s="564"/>
      <c r="G179" s="564"/>
      <c r="H179" s="565"/>
      <c r="I179" s="297" t="s">
        <v>172</v>
      </c>
      <c r="J179" s="259" t="s">
        <v>303</v>
      </c>
      <c r="K179" s="259"/>
      <c r="L179" s="259"/>
      <c r="M179" s="298">
        <f>M180</f>
        <v>27687</v>
      </c>
      <c r="N179" s="298">
        <v>30000</v>
      </c>
      <c r="O179" s="298">
        <f>O180</f>
        <v>27913</v>
      </c>
      <c r="P179" s="361">
        <f t="shared" si="18"/>
        <v>100.8162675623939</v>
      </c>
      <c r="Q179" s="362">
        <f t="shared" si="19"/>
        <v>93.043333333333337</v>
      </c>
    </row>
    <row r="180" spans="1:17">
      <c r="A180" s="262" t="s">
        <v>249</v>
      </c>
      <c r="B180" s="263" t="s">
        <v>6</v>
      </c>
      <c r="C180" s="263"/>
      <c r="D180" s="263" t="s">
        <v>11</v>
      </c>
      <c r="E180" s="263" t="s">
        <v>8</v>
      </c>
      <c r="F180" s="263"/>
      <c r="G180" s="263"/>
      <c r="H180" s="264"/>
      <c r="I180" s="263" t="s">
        <v>4</v>
      </c>
      <c r="J180" s="264" t="s">
        <v>250</v>
      </c>
      <c r="K180" s="264"/>
      <c r="L180" s="264"/>
      <c r="M180" s="279">
        <f>M181</f>
        <v>27687</v>
      </c>
      <c r="N180" s="279">
        <v>30000</v>
      </c>
      <c r="O180" s="279">
        <f>O181</f>
        <v>27913</v>
      </c>
      <c r="P180" s="369">
        <f t="shared" si="18"/>
        <v>100.8162675623939</v>
      </c>
      <c r="Q180" s="370">
        <f>O180/N180*100</f>
        <v>93.043333333333337</v>
      </c>
    </row>
    <row r="181" spans="1:17">
      <c r="A181" s="266" t="s">
        <v>251</v>
      </c>
      <c r="B181" s="267" t="s">
        <v>6</v>
      </c>
      <c r="C181" s="267"/>
      <c r="D181" s="267" t="s">
        <v>11</v>
      </c>
      <c r="E181" s="267" t="s">
        <v>8</v>
      </c>
      <c r="F181" s="267"/>
      <c r="G181" s="267"/>
      <c r="H181" s="268"/>
      <c r="I181" s="267" t="s">
        <v>172</v>
      </c>
      <c r="J181" s="268" t="s">
        <v>174</v>
      </c>
      <c r="K181" s="268"/>
      <c r="L181" s="268"/>
      <c r="M181" s="270">
        <f>M182</f>
        <v>27687</v>
      </c>
      <c r="N181" s="270">
        <v>30000</v>
      </c>
      <c r="O181" s="270">
        <f>O182</f>
        <v>27913</v>
      </c>
      <c r="P181" s="367">
        <f t="shared" si="18"/>
        <v>100.8162675623939</v>
      </c>
      <c r="Q181" s="368">
        <f t="shared" si="19"/>
        <v>93.043333333333337</v>
      </c>
    </row>
    <row r="182" spans="1:17">
      <c r="A182" s="271" t="s">
        <v>251</v>
      </c>
      <c r="B182" s="274"/>
      <c r="C182" s="274"/>
      <c r="D182" s="274"/>
      <c r="E182" s="274"/>
      <c r="F182" s="274"/>
      <c r="G182" s="274"/>
      <c r="H182" s="24"/>
      <c r="I182" s="274" t="s">
        <v>172</v>
      </c>
      <c r="J182" s="103" t="s">
        <v>132</v>
      </c>
      <c r="K182" s="24" t="s">
        <v>13</v>
      </c>
      <c r="L182" s="24"/>
      <c r="M182" s="299">
        <f>M183</f>
        <v>27687</v>
      </c>
      <c r="N182" s="299">
        <v>30000</v>
      </c>
      <c r="O182" s="299">
        <f>O183</f>
        <v>27913</v>
      </c>
      <c r="P182" s="363">
        <f t="shared" si="18"/>
        <v>100.8162675623939</v>
      </c>
      <c r="Q182" s="364">
        <f t="shared" si="19"/>
        <v>93.043333333333337</v>
      </c>
    </row>
    <row r="183" spans="1:17">
      <c r="A183" s="271" t="s">
        <v>251</v>
      </c>
      <c r="B183" s="274"/>
      <c r="C183" s="274"/>
      <c r="D183" s="274"/>
      <c r="E183" s="274"/>
      <c r="F183" s="274"/>
      <c r="G183" s="274"/>
      <c r="H183" s="24"/>
      <c r="I183" s="274" t="s">
        <v>172</v>
      </c>
      <c r="J183" s="103" t="s">
        <v>118</v>
      </c>
      <c r="K183" s="24" t="s">
        <v>52</v>
      </c>
      <c r="L183" s="24"/>
      <c r="M183" s="299">
        <f>M184</f>
        <v>27687</v>
      </c>
      <c r="N183" s="299">
        <v>30000</v>
      </c>
      <c r="O183" s="299">
        <f>O184</f>
        <v>27913</v>
      </c>
      <c r="P183" s="363">
        <f t="shared" si="18"/>
        <v>100.8162675623939</v>
      </c>
      <c r="Q183" s="364">
        <f t="shared" si="19"/>
        <v>93.043333333333337</v>
      </c>
    </row>
    <row r="184" spans="1:17">
      <c r="A184" s="271" t="s">
        <v>251</v>
      </c>
      <c r="B184" s="274" t="s">
        <v>6</v>
      </c>
      <c r="C184" s="274"/>
      <c r="D184" s="274" t="s">
        <v>11</v>
      </c>
      <c r="E184" s="274" t="s">
        <v>8</v>
      </c>
      <c r="F184" s="274"/>
      <c r="G184" s="274"/>
      <c r="H184" s="24"/>
      <c r="I184" s="274" t="s">
        <v>172</v>
      </c>
      <c r="J184" s="103" t="s">
        <v>109</v>
      </c>
      <c r="K184" s="24" t="s">
        <v>55</v>
      </c>
      <c r="L184" s="24"/>
      <c r="M184" s="299">
        <v>27687</v>
      </c>
      <c r="N184" s="299">
        <v>30000</v>
      </c>
      <c r="O184" s="299">
        <v>27913</v>
      </c>
      <c r="P184" s="363">
        <f t="shared" si="18"/>
        <v>100.8162675623939</v>
      </c>
      <c r="Q184" s="364">
        <f t="shared" si="19"/>
        <v>93.043333333333337</v>
      </c>
    </row>
    <row r="185" spans="1:17">
      <c r="A185" s="566"/>
      <c r="B185" s="567"/>
      <c r="C185" s="567"/>
      <c r="D185" s="567"/>
      <c r="E185" s="567"/>
      <c r="F185" s="567"/>
      <c r="G185" s="567"/>
      <c r="H185" s="567"/>
      <c r="I185" s="568"/>
      <c r="J185" s="344" t="s">
        <v>175</v>
      </c>
      <c r="K185" s="344"/>
      <c r="L185" s="344"/>
      <c r="M185" s="356">
        <f>M186</f>
        <v>538553</v>
      </c>
      <c r="N185" s="356">
        <f t="shared" ref="N185:N186" si="21">N186</f>
        <v>706550</v>
      </c>
      <c r="O185" s="356">
        <f>O186</f>
        <v>577944</v>
      </c>
      <c r="P185" s="378">
        <f t="shared" si="18"/>
        <v>107.31422905452202</v>
      </c>
      <c r="Q185" s="379">
        <f t="shared" si="19"/>
        <v>81.798032694076852</v>
      </c>
    </row>
    <row r="186" spans="1:17">
      <c r="A186" s="300"/>
      <c r="B186" s="289"/>
      <c r="C186" s="289"/>
      <c r="D186" s="289"/>
      <c r="E186" s="289"/>
      <c r="F186" s="289"/>
      <c r="G186" s="289"/>
      <c r="H186" s="292"/>
      <c r="I186" s="261" t="s">
        <v>176</v>
      </c>
      <c r="J186" s="301" t="s">
        <v>304</v>
      </c>
      <c r="K186" s="301"/>
      <c r="L186" s="301"/>
      <c r="M186" s="355">
        <f>M187</f>
        <v>538553</v>
      </c>
      <c r="N186" s="355">
        <f t="shared" si="21"/>
        <v>706550</v>
      </c>
      <c r="O186" s="355">
        <f>O187</f>
        <v>577944</v>
      </c>
      <c r="P186" s="361">
        <f t="shared" si="18"/>
        <v>107.31422905452202</v>
      </c>
      <c r="Q186" s="362">
        <f t="shared" si="19"/>
        <v>81.798032694076852</v>
      </c>
    </row>
    <row r="187" spans="1:17">
      <c r="A187" s="262" t="s">
        <v>252</v>
      </c>
      <c r="B187" s="263" t="s">
        <v>6</v>
      </c>
      <c r="C187" s="263"/>
      <c r="D187" s="263"/>
      <c r="E187" s="263" t="s">
        <v>8</v>
      </c>
      <c r="F187" s="263"/>
      <c r="G187" s="263"/>
      <c r="H187" s="264"/>
      <c r="I187" s="263"/>
      <c r="J187" s="264" t="s">
        <v>253</v>
      </c>
      <c r="K187" s="264"/>
      <c r="L187" s="264"/>
      <c r="M187" s="279">
        <f>M188++M192+M196+M200+M208+M204+M212</f>
        <v>538553</v>
      </c>
      <c r="N187" s="279">
        <f t="shared" ref="N187" si="22">N188++N192+N196+N200+N208+N204+N212</f>
        <v>706550</v>
      </c>
      <c r="O187" s="279">
        <f>O188+O192+O196+O200+O204+O208+O212</f>
        <v>577944</v>
      </c>
      <c r="P187" s="369">
        <f t="shared" si="18"/>
        <v>107.31422905452202</v>
      </c>
      <c r="Q187" s="370">
        <f t="shared" si="19"/>
        <v>81.798032694076852</v>
      </c>
    </row>
    <row r="188" spans="1:17">
      <c r="A188" s="266" t="s">
        <v>254</v>
      </c>
      <c r="B188" s="267" t="s">
        <v>6</v>
      </c>
      <c r="C188" s="267"/>
      <c r="D188" s="267"/>
      <c r="E188" s="267" t="s">
        <v>8</v>
      </c>
      <c r="F188" s="267"/>
      <c r="G188" s="267"/>
      <c r="H188" s="268"/>
      <c r="I188" s="267" t="s">
        <v>176</v>
      </c>
      <c r="J188" s="268" t="s">
        <v>177</v>
      </c>
      <c r="K188" s="268"/>
      <c r="L188" s="268"/>
      <c r="M188" s="270">
        <f>M189</f>
        <v>2000</v>
      </c>
      <c r="N188" s="270">
        <v>7000</v>
      </c>
      <c r="O188" s="270">
        <f>O189</f>
        <v>7000</v>
      </c>
      <c r="P188" s="367">
        <f t="shared" si="18"/>
        <v>350</v>
      </c>
      <c r="Q188" s="368">
        <f t="shared" si="19"/>
        <v>100</v>
      </c>
    </row>
    <row r="189" spans="1:17">
      <c r="A189" s="273" t="s">
        <v>254</v>
      </c>
      <c r="B189" s="272"/>
      <c r="C189" s="272"/>
      <c r="D189" s="272"/>
      <c r="E189" s="272"/>
      <c r="F189" s="272"/>
      <c r="G189" s="272"/>
      <c r="H189" s="18"/>
      <c r="I189" s="272" t="s">
        <v>176</v>
      </c>
      <c r="J189" s="18">
        <v>3</v>
      </c>
      <c r="K189" s="18" t="s">
        <v>13</v>
      </c>
      <c r="L189" s="18"/>
      <c r="M189" s="97">
        <f>M190</f>
        <v>2000</v>
      </c>
      <c r="N189" s="97">
        <v>7000</v>
      </c>
      <c r="O189" s="97">
        <f>O190</f>
        <v>7000</v>
      </c>
      <c r="P189" s="363">
        <f t="shared" si="18"/>
        <v>350</v>
      </c>
      <c r="Q189" s="364">
        <f t="shared" si="19"/>
        <v>100</v>
      </c>
    </row>
    <row r="190" spans="1:17">
      <c r="A190" s="273" t="s">
        <v>254</v>
      </c>
      <c r="B190" s="272"/>
      <c r="C190" s="272"/>
      <c r="D190" s="272"/>
      <c r="E190" s="272"/>
      <c r="F190" s="272"/>
      <c r="G190" s="272"/>
      <c r="H190" s="18"/>
      <c r="I190" s="272" t="s">
        <v>176</v>
      </c>
      <c r="J190" s="18">
        <v>38</v>
      </c>
      <c r="K190" s="18" t="s">
        <v>120</v>
      </c>
      <c r="L190" s="18"/>
      <c r="M190" s="97">
        <f>M191</f>
        <v>2000</v>
      </c>
      <c r="N190" s="97">
        <v>7000</v>
      </c>
      <c r="O190" s="97">
        <f>O191</f>
        <v>7000</v>
      </c>
      <c r="P190" s="363">
        <f t="shared" si="18"/>
        <v>350</v>
      </c>
      <c r="Q190" s="364">
        <f t="shared" si="19"/>
        <v>100</v>
      </c>
    </row>
    <row r="191" spans="1:17">
      <c r="A191" s="273" t="s">
        <v>254</v>
      </c>
      <c r="B191" s="272" t="s">
        <v>6</v>
      </c>
      <c r="C191" s="272"/>
      <c r="D191" s="272" t="s">
        <v>4</v>
      </c>
      <c r="E191" s="272" t="s">
        <v>8</v>
      </c>
      <c r="F191" s="272"/>
      <c r="G191" s="272"/>
      <c r="H191" s="18"/>
      <c r="I191" s="272" t="s">
        <v>176</v>
      </c>
      <c r="J191" s="18">
        <v>381</v>
      </c>
      <c r="K191" s="18" t="s">
        <v>61</v>
      </c>
      <c r="L191" s="18"/>
      <c r="M191" s="97">
        <v>2000</v>
      </c>
      <c r="N191" s="97">
        <v>7000</v>
      </c>
      <c r="O191" s="97">
        <v>7000</v>
      </c>
      <c r="P191" s="363">
        <f t="shared" si="18"/>
        <v>350</v>
      </c>
      <c r="Q191" s="364">
        <f t="shared" si="19"/>
        <v>100</v>
      </c>
    </row>
    <row r="192" spans="1:17">
      <c r="A192" s="266" t="s">
        <v>255</v>
      </c>
      <c r="B192" s="267" t="s">
        <v>6</v>
      </c>
      <c r="C192" s="267"/>
      <c r="D192" s="267"/>
      <c r="E192" s="267" t="s">
        <v>8</v>
      </c>
      <c r="F192" s="267"/>
      <c r="G192" s="267"/>
      <c r="H192" s="268"/>
      <c r="I192" s="267" t="s">
        <v>176</v>
      </c>
      <c r="J192" s="268" t="s">
        <v>178</v>
      </c>
      <c r="K192" s="268"/>
      <c r="L192" s="268"/>
      <c r="M192" s="270">
        <f>M193</f>
        <v>41037</v>
      </c>
      <c r="N192" s="270">
        <v>41350</v>
      </c>
      <c r="O192" s="270">
        <f>O193</f>
        <v>41284</v>
      </c>
      <c r="P192" s="367">
        <f t="shared" si="18"/>
        <v>100.60189585008649</v>
      </c>
      <c r="Q192" s="368">
        <f t="shared" si="19"/>
        <v>99.840386940749696</v>
      </c>
    </row>
    <row r="193" spans="1:17">
      <c r="A193" s="273" t="s">
        <v>255</v>
      </c>
      <c r="B193" s="272"/>
      <c r="C193" s="272"/>
      <c r="D193" s="272"/>
      <c r="E193" s="272"/>
      <c r="F193" s="272"/>
      <c r="G193" s="272"/>
      <c r="H193" s="18"/>
      <c r="I193" s="272" t="s">
        <v>176</v>
      </c>
      <c r="J193" s="18">
        <v>3</v>
      </c>
      <c r="K193" s="18" t="s">
        <v>13</v>
      </c>
      <c r="L193" s="18"/>
      <c r="M193" s="97">
        <f>M194</f>
        <v>41037</v>
      </c>
      <c r="N193" s="97">
        <v>41350</v>
      </c>
      <c r="O193" s="97">
        <f>O194</f>
        <v>41284</v>
      </c>
      <c r="P193" s="363">
        <f t="shared" si="18"/>
        <v>100.60189585008649</v>
      </c>
      <c r="Q193" s="364">
        <f t="shared" si="19"/>
        <v>99.840386940749696</v>
      </c>
    </row>
    <row r="194" spans="1:17">
      <c r="A194" s="273" t="s">
        <v>255</v>
      </c>
      <c r="B194" s="272"/>
      <c r="C194" s="272"/>
      <c r="D194" s="272"/>
      <c r="E194" s="272"/>
      <c r="F194" s="272"/>
      <c r="G194" s="272"/>
      <c r="H194" s="18"/>
      <c r="I194" s="272" t="s">
        <v>176</v>
      </c>
      <c r="J194" s="18" t="s">
        <v>118</v>
      </c>
      <c r="K194" s="18" t="s">
        <v>120</v>
      </c>
      <c r="L194" s="18"/>
      <c r="M194" s="97">
        <f>M195</f>
        <v>41037</v>
      </c>
      <c r="N194" s="97">
        <v>41350</v>
      </c>
      <c r="O194" s="97">
        <f>O195</f>
        <v>41284</v>
      </c>
      <c r="P194" s="363">
        <f t="shared" si="18"/>
        <v>100.60189585008649</v>
      </c>
      <c r="Q194" s="364">
        <f t="shared" si="19"/>
        <v>99.840386940749696</v>
      </c>
    </row>
    <row r="195" spans="1:17">
      <c r="A195" s="273" t="s">
        <v>255</v>
      </c>
      <c r="B195" s="272" t="s">
        <v>6</v>
      </c>
      <c r="C195" s="272"/>
      <c r="D195" s="272" t="s">
        <v>4</v>
      </c>
      <c r="E195" s="272" t="s">
        <v>8</v>
      </c>
      <c r="F195" s="272"/>
      <c r="G195" s="272"/>
      <c r="H195" s="18"/>
      <c r="I195" s="272" t="s">
        <v>176</v>
      </c>
      <c r="J195" s="18" t="s">
        <v>109</v>
      </c>
      <c r="K195" s="18" t="s">
        <v>55</v>
      </c>
      <c r="L195" s="18"/>
      <c r="M195" s="97">
        <v>41037</v>
      </c>
      <c r="N195" s="97">
        <v>41350</v>
      </c>
      <c r="O195" s="97">
        <v>41284</v>
      </c>
      <c r="P195" s="363">
        <f t="shared" si="18"/>
        <v>100.60189585008649</v>
      </c>
      <c r="Q195" s="364">
        <f t="shared" si="19"/>
        <v>99.840386940749696</v>
      </c>
    </row>
    <row r="196" spans="1:17">
      <c r="A196" s="266" t="s">
        <v>256</v>
      </c>
      <c r="B196" s="267" t="s">
        <v>4</v>
      </c>
      <c r="C196" s="267"/>
      <c r="D196" s="267" t="s">
        <v>11</v>
      </c>
      <c r="E196" s="267" t="s">
        <v>8</v>
      </c>
      <c r="F196" s="267"/>
      <c r="G196" s="267"/>
      <c r="H196" s="268"/>
      <c r="I196" s="267" t="s">
        <v>176</v>
      </c>
      <c r="J196" s="268" t="s">
        <v>473</v>
      </c>
      <c r="K196" s="268"/>
      <c r="L196" s="268"/>
      <c r="M196" s="270">
        <v>0</v>
      </c>
      <c r="N196" s="270">
        <v>0</v>
      </c>
      <c r="O196" s="270">
        <f>O197</f>
        <v>0</v>
      </c>
      <c r="P196" s="367">
        <v>0</v>
      </c>
      <c r="Q196" s="368">
        <v>0</v>
      </c>
    </row>
    <row r="197" spans="1:17">
      <c r="A197" s="273" t="s">
        <v>256</v>
      </c>
      <c r="B197" s="272"/>
      <c r="C197" s="272"/>
      <c r="D197" s="272"/>
      <c r="E197" s="272"/>
      <c r="F197" s="272"/>
      <c r="G197" s="272"/>
      <c r="H197" s="18"/>
      <c r="I197" s="272" t="s">
        <v>176</v>
      </c>
      <c r="J197" s="444" t="s">
        <v>14</v>
      </c>
      <c r="K197" s="18" t="s">
        <v>15</v>
      </c>
      <c r="L197" s="18"/>
      <c r="M197" s="97">
        <v>0</v>
      </c>
      <c r="N197" s="97">
        <v>0</v>
      </c>
      <c r="O197" s="97">
        <f>O198</f>
        <v>0</v>
      </c>
      <c r="P197" s="363">
        <v>0</v>
      </c>
      <c r="Q197" s="364">
        <v>0</v>
      </c>
    </row>
    <row r="198" spans="1:17" ht="15.75" thickBot="1">
      <c r="A198" s="302" t="s">
        <v>256</v>
      </c>
      <c r="B198" s="303"/>
      <c r="C198" s="303"/>
      <c r="D198" s="303"/>
      <c r="E198" s="303"/>
      <c r="F198" s="303"/>
      <c r="G198" s="303"/>
      <c r="H198" s="202"/>
      <c r="I198" s="303" t="s">
        <v>176</v>
      </c>
      <c r="J198" s="496">
        <v>41</v>
      </c>
      <c r="K198" s="202" t="s">
        <v>64</v>
      </c>
      <c r="L198" s="202"/>
      <c r="M198" s="304">
        <v>0</v>
      </c>
      <c r="N198" s="304">
        <v>0</v>
      </c>
      <c r="O198" s="304">
        <f>O199</f>
        <v>0</v>
      </c>
      <c r="P198" s="458">
        <v>0</v>
      </c>
      <c r="Q198" s="459">
        <v>0</v>
      </c>
    </row>
    <row r="199" spans="1:17" ht="15.75" thickBot="1">
      <c r="A199" s="489" t="s">
        <v>256</v>
      </c>
      <c r="B199" s="490"/>
      <c r="C199" s="490"/>
      <c r="D199" s="490" t="s">
        <v>11</v>
      </c>
      <c r="E199" s="490" t="s">
        <v>8</v>
      </c>
      <c r="F199" s="490"/>
      <c r="G199" s="490"/>
      <c r="H199" s="491"/>
      <c r="I199" s="490" t="s">
        <v>176</v>
      </c>
      <c r="J199" s="492">
        <v>412</v>
      </c>
      <c r="K199" s="491" t="s">
        <v>66</v>
      </c>
      <c r="L199" s="491"/>
      <c r="M199" s="493">
        <v>0</v>
      </c>
      <c r="N199" s="493">
        <v>0</v>
      </c>
      <c r="O199" s="493">
        <v>0</v>
      </c>
      <c r="P199" s="494">
        <v>0</v>
      </c>
      <c r="Q199" s="495">
        <v>0</v>
      </c>
    </row>
    <row r="200" spans="1:17">
      <c r="A200" s="467" t="s">
        <v>257</v>
      </c>
      <c r="B200" s="468"/>
      <c r="C200" s="468"/>
      <c r="D200" s="468" t="s">
        <v>11</v>
      </c>
      <c r="E200" s="468" t="s">
        <v>8</v>
      </c>
      <c r="F200" s="468"/>
      <c r="G200" s="468"/>
      <c r="H200" s="469"/>
      <c r="I200" s="468" t="s">
        <v>176</v>
      </c>
      <c r="J200" s="469" t="s">
        <v>474</v>
      </c>
      <c r="K200" s="469"/>
      <c r="L200" s="469"/>
      <c r="M200" s="470">
        <f>M201</f>
        <v>491736</v>
      </c>
      <c r="N200" s="470">
        <v>620000</v>
      </c>
      <c r="O200" s="470">
        <f>O201</f>
        <v>491377</v>
      </c>
      <c r="P200" s="471">
        <f t="shared" si="18"/>
        <v>99.926993346023067</v>
      </c>
      <c r="Q200" s="472">
        <f>O200/M200*100</f>
        <v>99.926993346023067</v>
      </c>
    </row>
    <row r="201" spans="1:17">
      <c r="A201" s="271" t="s">
        <v>257</v>
      </c>
      <c r="B201" s="272"/>
      <c r="C201" s="272"/>
      <c r="D201" s="272"/>
      <c r="E201" s="272"/>
      <c r="F201" s="272"/>
      <c r="G201" s="272"/>
      <c r="H201" s="18"/>
      <c r="I201" s="272" t="s">
        <v>176</v>
      </c>
      <c r="J201" s="444" t="s">
        <v>14</v>
      </c>
      <c r="K201" s="18" t="s">
        <v>15</v>
      </c>
      <c r="L201" s="18"/>
      <c r="M201" s="97">
        <f>M202</f>
        <v>491736</v>
      </c>
      <c r="N201" s="97">
        <v>620000</v>
      </c>
      <c r="O201" s="97">
        <f>O202</f>
        <v>491377</v>
      </c>
      <c r="P201" s="363">
        <f t="shared" si="18"/>
        <v>99.926993346023067</v>
      </c>
      <c r="Q201" s="364">
        <f t="shared" si="19"/>
        <v>79.254354838709673</v>
      </c>
    </row>
    <row r="202" spans="1:17">
      <c r="A202" s="271" t="s">
        <v>257</v>
      </c>
      <c r="B202" s="272"/>
      <c r="C202" s="272"/>
      <c r="D202" s="272"/>
      <c r="E202" s="272"/>
      <c r="F202" s="272"/>
      <c r="G202" s="272"/>
      <c r="H202" s="18"/>
      <c r="I202" s="272" t="s">
        <v>176</v>
      </c>
      <c r="J202" s="18">
        <v>42</v>
      </c>
      <c r="K202" s="18" t="s">
        <v>67</v>
      </c>
      <c r="L202" s="18"/>
      <c r="M202" s="97">
        <f>M203</f>
        <v>491736</v>
      </c>
      <c r="N202" s="97">
        <v>620000</v>
      </c>
      <c r="O202" s="97">
        <f>O203</f>
        <v>491377</v>
      </c>
      <c r="P202" s="363">
        <f t="shared" si="18"/>
        <v>99.926993346023067</v>
      </c>
      <c r="Q202" s="364">
        <f t="shared" si="19"/>
        <v>79.254354838709673</v>
      </c>
    </row>
    <row r="203" spans="1:17">
      <c r="A203" s="271" t="s">
        <v>257</v>
      </c>
      <c r="B203" s="272"/>
      <c r="C203" s="272"/>
      <c r="D203" s="272" t="s">
        <v>11</v>
      </c>
      <c r="E203" s="272" t="s">
        <v>8</v>
      </c>
      <c r="F203" s="272"/>
      <c r="G203" s="272"/>
      <c r="H203" s="18"/>
      <c r="I203" s="272" t="s">
        <v>176</v>
      </c>
      <c r="J203" s="18">
        <v>421</v>
      </c>
      <c r="K203" s="18" t="s">
        <v>68</v>
      </c>
      <c r="L203" s="18"/>
      <c r="M203" s="97">
        <v>491736</v>
      </c>
      <c r="N203" s="97">
        <v>620000</v>
      </c>
      <c r="O203" s="97">
        <v>491377</v>
      </c>
      <c r="P203" s="363">
        <f t="shared" si="18"/>
        <v>99.926993346023067</v>
      </c>
      <c r="Q203" s="364">
        <f t="shared" si="19"/>
        <v>79.254354838709673</v>
      </c>
    </row>
    <row r="204" spans="1:17">
      <c r="A204" s="266" t="s">
        <v>310</v>
      </c>
      <c r="B204" s="267"/>
      <c r="C204" s="267"/>
      <c r="D204" s="267" t="s">
        <v>11</v>
      </c>
      <c r="E204" s="267" t="s">
        <v>8</v>
      </c>
      <c r="F204" s="267"/>
      <c r="G204" s="267"/>
      <c r="H204" s="268"/>
      <c r="I204" s="267" t="s">
        <v>176</v>
      </c>
      <c r="J204" s="268" t="s">
        <v>296</v>
      </c>
      <c r="K204" s="268"/>
      <c r="L204" s="268"/>
      <c r="M204" s="270">
        <v>0</v>
      </c>
      <c r="N204" s="270">
        <v>0</v>
      </c>
      <c r="O204" s="270">
        <f>O205</f>
        <v>0</v>
      </c>
      <c r="P204" s="367">
        <v>0</v>
      </c>
      <c r="Q204" s="368">
        <v>0</v>
      </c>
    </row>
    <row r="205" spans="1:17">
      <c r="A205" s="271" t="s">
        <v>310</v>
      </c>
      <c r="B205" s="272"/>
      <c r="C205" s="272"/>
      <c r="D205" s="272"/>
      <c r="E205" s="272"/>
      <c r="F205" s="272"/>
      <c r="G205" s="272"/>
      <c r="H205" s="18"/>
      <c r="I205" s="272" t="s">
        <v>176</v>
      </c>
      <c r="J205" s="444" t="s">
        <v>14</v>
      </c>
      <c r="K205" s="18" t="s">
        <v>15</v>
      </c>
      <c r="L205" s="18"/>
      <c r="M205" s="97">
        <v>0</v>
      </c>
      <c r="N205" s="97">
        <v>0</v>
      </c>
      <c r="O205" s="97">
        <f>O206</f>
        <v>0</v>
      </c>
      <c r="P205" s="363">
        <v>0</v>
      </c>
      <c r="Q205" s="364">
        <v>0</v>
      </c>
    </row>
    <row r="206" spans="1:17">
      <c r="A206" s="271" t="s">
        <v>310</v>
      </c>
      <c r="B206" s="272"/>
      <c r="C206" s="272"/>
      <c r="D206" s="272"/>
      <c r="E206" s="272"/>
      <c r="F206" s="272"/>
      <c r="G206" s="272"/>
      <c r="H206" s="18"/>
      <c r="I206" s="272" t="s">
        <v>176</v>
      </c>
      <c r="J206" s="18">
        <v>42</v>
      </c>
      <c r="K206" s="18" t="s">
        <v>67</v>
      </c>
      <c r="L206" s="18"/>
      <c r="M206" s="97">
        <v>0</v>
      </c>
      <c r="N206" s="97">
        <v>0</v>
      </c>
      <c r="O206" s="97">
        <f>O207</f>
        <v>0</v>
      </c>
      <c r="P206" s="363">
        <v>0</v>
      </c>
      <c r="Q206" s="364">
        <v>0</v>
      </c>
    </row>
    <row r="207" spans="1:17">
      <c r="A207" s="271" t="s">
        <v>310</v>
      </c>
      <c r="B207" s="272"/>
      <c r="C207" s="272"/>
      <c r="D207" s="272" t="s">
        <v>11</v>
      </c>
      <c r="E207" s="272" t="s">
        <v>8</v>
      </c>
      <c r="F207" s="272"/>
      <c r="G207" s="272"/>
      <c r="H207" s="18"/>
      <c r="I207" s="272" t="s">
        <v>176</v>
      </c>
      <c r="J207" s="18">
        <v>421</v>
      </c>
      <c r="K207" s="18" t="s">
        <v>68</v>
      </c>
      <c r="L207" s="18"/>
      <c r="M207" s="97">
        <v>0</v>
      </c>
      <c r="N207" s="97">
        <v>0</v>
      </c>
      <c r="O207" s="97">
        <v>0</v>
      </c>
      <c r="P207" s="363">
        <v>0</v>
      </c>
      <c r="Q207" s="364">
        <v>0</v>
      </c>
    </row>
    <row r="208" spans="1:17">
      <c r="A208" s="266" t="s">
        <v>311</v>
      </c>
      <c r="B208" s="267"/>
      <c r="C208" s="267"/>
      <c r="D208" s="267" t="s">
        <v>11</v>
      </c>
      <c r="E208" s="267" t="s">
        <v>8</v>
      </c>
      <c r="F208" s="267"/>
      <c r="G208" s="267"/>
      <c r="H208" s="268"/>
      <c r="I208" s="267" t="s">
        <v>176</v>
      </c>
      <c r="J208" s="268" t="s">
        <v>297</v>
      </c>
      <c r="K208" s="268"/>
      <c r="L208" s="268"/>
      <c r="M208" s="270">
        <v>0</v>
      </c>
      <c r="N208" s="270">
        <v>0</v>
      </c>
      <c r="O208" s="270">
        <v>0</v>
      </c>
      <c r="P208" s="367">
        <v>0</v>
      </c>
      <c r="Q208" s="368">
        <v>0</v>
      </c>
    </row>
    <row r="209" spans="1:17">
      <c r="A209" s="271" t="s">
        <v>311</v>
      </c>
      <c r="B209" s="272"/>
      <c r="C209" s="272"/>
      <c r="D209" s="272"/>
      <c r="E209" s="272"/>
      <c r="F209" s="272"/>
      <c r="G209" s="272"/>
      <c r="H209" s="18"/>
      <c r="I209" s="272" t="s">
        <v>176</v>
      </c>
      <c r="J209" s="444" t="s">
        <v>14</v>
      </c>
      <c r="K209" s="18" t="s">
        <v>15</v>
      </c>
      <c r="L209" s="18"/>
      <c r="M209" s="97">
        <v>0</v>
      </c>
      <c r="N209" s="97">
        <v>0</v>
      </c>
      <c r="O209" s="97">
        <v>0</v>
      </c>
      <c r="P209" s="363">
        <v>0</v>
      </c>
      <c r="Q209" s="364">
        <v>0</v>
      </c>
    </row>
    <row r="210" spans="1:17">
      <c r="A210" s="271" t="s">
        <v>311</v>
      </c>
      <c r="B210" s="272"/>
      <c r="C210" s="272"/>
      <c r="D210" s="272"/>
      <c r="E210" s="272"/>
      <c r="F210" s="272"/>
      <c r="G210" s="272"/>
      <c r="H210" s="18"/>
      <c r="I210" s="272" t="s">
        <v>176</v>
      </c>
      <c r="J210" s="18">
        <v>42</v>
      </c>
      <c r="K210" s="18" t="s">
        <v>67</v>
      </c>
      <c r="L210" s="18"/>
      <c r="M210" s="97">
        <v>0</v>
      </c>
      <c r="N210" s="97">
        <v>0</v>
      </c>
      <c r="O210" s="97">
        <v>0</v>
      </c>
      <c r="P210" s="363">
        <v>0</v>
      </c>
      <c r="Q210" s="364">
        <v>0</v>
      </c>
    </row>
    <row r="211" spans="1:17">
      <c r="A211" s="271" t="s">
        <v>311</v>
      </c>
      <c r="B211" s="272"/>
      <c r="C211" s="272"/>
      <c r="D211" s="272" t="s">
        <v>11</v>
      </c>
      <c r="E211" s="272" t="s">
        <v>8</v>
      </c>
      <c r="F211" s="272"/>
      <c r="G211" s="272"/>
      <c r="H211" s="18"/>
      <c r="I211" s="272" t="s">
        <v>176</v>
      </c>
      <c r="J211" s="18" t="s">
        <v>69</v>
      </c>
      <c r="K211" s="18" t="s">
        <v>70</v>
      </c>
      <c r="L211" s="18"/>
      <c r="M211" s="97">
        <v>0</v>
      </c>
      <c r="N211" s="97">
        <v>0</v>
      </c>
      <c r="O211" s="97">
        <v>0</v>
      </c>
      <c r="P211" s="363">
        <v>0</v>
      </c>
      <c r="Q211" s="364">
        <v>0</v>
      </c>
    </row>
    <row r="212" spans="1:17">
      <c r="A212" s="266" t="s">
        <v>258</v>
      </c>
      <c r="B212" s="267" t="s">
        <v>6</v>
      </c>
      <c r="C212" s="267"/>
      <c r="D212" s="267"/>
      <c r="E212" s="267" t="s">
        <v>8</v>
      </c>
      <c r="F212" s="267"/>
      <c r="G212" s="267"/>
      <c r="H212" s="268"/>
      <c r="I212" s="267" t="s">
        <v>179</v>
      </c>
      <c r="J212" s="268" t="s">
        <v>180</v>
      </c>
      <c r="K212" s="268"/>
      <c r="L212" s="268"/>
      <c r="M212" s="270">
        <f>M213</f>
        <v>3780</v>
      </c>
      <c r="N212" s="270">
        <v>38200</v>
      </c>
      <c r="O212" s="270">
        <f>O213</f>
        <v>38283</v>
      </c>
      <c r="P212" s="367">
        <f t="shared" ref="P212:P253" si="23">O212/M212*100</f>
        <v>1012.7777777777778</v>
      </c>
      <c r="Q212" s="368">
        <f t="shared" ref="Q212:Q253" si="24">O212/N212*100</f>
        <v>100.217277486911</v>
      </c>
    </row>
    <row r="213" spans="1:17">
      <c r="A213" s="273" t="s">
        <v>258</v>
      </c>
      <c r="B213" s="272"/>
      <c r="C213" s="272"/>
      <c r="D213" s="272"/>
      <c r="E213" s="272"/>
      <c r="F213" s="272"/>
      <c r="G213" s="272"/>
      <c r="H213" s="18"/>
      <c r="I213" s="272" t="s">
        <v>179</v>
      </c>
      <c r="J213" s="18">
        <v>3</v>
      </c>
      <c r="K213" s="18" t="s">
        <v>13</v>
      </c>
      <c r="L213" s="18"/>
      <c r="M213" s="97">
        <f>M214</f>
        <v>3780</v>
      </c>
      <c r="N213" s="97">
        <v>38200</v>
      </c>
      <c r="O213" s="97">
        <f>O214</f>
        <v>38283</v>
      </c>
      <c r="P213" s="363">
        <f t="shared" si="23"/>
        <v>1012.7777777777778</v>
      </c>
      <c r="Q213" s="364">
        <f t="shared" si="24"/>
        <v>100.217277486911</v>
      </c>
    </row>
    <row r="214" spans="1:17">
      <c r="A214" s="273" t="s">
        <v>258</v>
      </c>
      <c r="B214" s="272"/>
      <c r="C214" s="272"/>
      <c r="D214" s="272"/>
      <c r="E214" s="272"/>
      <c r="F214" s="272"/>
      <c r="G214" s="272"/>
      <c r="H214" s="18"/>
      <c r="I214" s="272" t="s">
        <v>179</v>
      </c>
      <c r="J214" s="18">
        <v>38</v>
      </c>
      <c r="K214" s="18" t="s">
        <v>120</v>
      </c>
      <c r="L214" s="18"/>
      <c r="M214" s="97">
        <f>M215</f>
        <v>3780</v>
      </c>
      <c r="N214" s="97">
        <v>38200</v>
      </c>
      <c r="O214" s="97">
        <f>O215</f>
        <v>38283</v>
      </c>
      <c r="P214" s="363">
        <f t="shared" si="23"/>
        <v>1012.7777777777778</v>
      </c>
      <c r="Q214" s="364">
        <f t="shared" si="24"/>
        <v>100.217277486911</v>
      </c>
    </row>
    <row r="215" spans="1:17">
      <c r="A215" s="273" t="s">
        <v>258</v>
      </c>
      <c r="B215" s="272" t="s">
        <v>6</v>
      </c>
      <c r="C215" s="272"/>
      <c r="D215" s="272"/>
      <c r="E215" s="272" t="s">
        <v>8</v>
      </c>
      <c r="F215" s="272"/>
      <c r="G215" s="272"/>
      <c r="H215" s="18"/>
      <c r="I215" s="272" t="s">
        <v>179</v>
      </c>
      <c r="J215" s="18">
        <v>381</v>
      </c>
      <c r="K215" s="18" t="s">
        <v>61</v>
      </c>
      <c r="L215" s="18"/>
      <c r="M215" s="97">
        <v>3780</v>
      </c>
      <c r="N215" s="97">
        <v>38200</v>
      </c>
      <c r="O215" s="97">
        <v>38283</v>
      </c>
      <c r="P215" s="363">
        <f t="shared" si="23"/>
        <v>1012.7777777777778</v>
      </c>
      <c r="Q215" s="364">
        <f t="shared" si="24"/>
        <v>100.217277486911</v>
      </c>
    </row>
    <row r="216" spans="1:17">
      <c r="A216" s="566"/>
      <c r="B216" s="567"/>
      <c r="C216" s="567"/>
      <c r="D216" s="567"/>
      <c r="E216" s="567"/>
      <c r="F216" s="567"/>
      <c r="G216" s="567"/>
      <c r="H216" s="567"/>
      <c r="I216" s="568"/>
      <c r="J216" s="344" t="s">
        <v>181</v>
      </c>
      <c r="K216" s="344"/>
      <c r="L216" s="344"/>
      <c r="M216" s="356">
        <f t="shared" ref="M216:N217" si="25">M217</f>
        <v>1500</v>
      </c>
      <c r="N216" s="356">
        <f t="shared" si="25"/>
        <v>722000</v>
      </c>
      <c r="O216" s="356">
        <f>O217</f>
        <v>472700</v>
      </c>
      <c r="P216" s="378">
        <f t="shared" si="23"/>
        <v>31513.333333333332</v>
      </c>
      <c r="Q216" s="379">
        <f t="shared" si="24"/>
        <v>65.470914127423825</v>
      </c>
    </row>
    <row r="217" spans="1:17">
      <c r="A217" s="436"/>
      <c r="B217" s="443"/>
      <c r="C217" s="443"/>
      <c r="D217" s="443"/>
      <c r="E217" s="443"/>
      <c r="F217" s="443"/>
      <c r="G217" s="443"/>
      <c r="H217" s="288"/>
      <c r="I217" s="292" t="s">
        <v>182</v>
      </c>
      <c r="J217" s="301" t="s">
        <v>305</v>
      </c>
      <c r="K217" s="301"/>
      <c r="L217" s="301"/>
      <c r="M217" s="355">
        <f t="shared" si="25"/>
        <v>1500</v>
      </c>
      <c r="N217" s="355">
        <f t="shared" si="25"/>
        <v>722000</v>
      </c>
      <c r="O217" s="355">
        <f>O218</f>
        <v>472700</v>
      </c>
      <c r="P217" s="361">
        <f t="shared" si="23"/>
        <v>31513.333333333332</v>
      </c>
      <c r="Q217" s="362">
        <f t="shared" si="24"/>
        <v>65.470914127423825</v>
      </c>
    </row>
    <row r="218" spans="1:17">
      <c r="A218" s="262" t="s">
        <v>259</v>
      </c>
      <c r="B218" s="263" t="s">
        <v>6</v>
      </c>
      <c r="C218" s="263"/>
      <c r="D218" s="263" t="s">
        <v>11</v>
      </c>
      <c r="E218" s="263" t="s">
        <v>8</v>
      </c>
      <c r="F218" s="263"/>
      <c r="G218" s="263" t="s">
        <v>4</v>
      </c>
      <c r="H218" s="264" t="s">
        <v>4</v>
      </c>
      <c r="I218" s="264"/>
      <c r="J218" s="264" t="s">
        <v>260</v>
      </c>
      <c r="K218" s="264"/>
      <c r="L218" s="264"/>
      <c r="M218" s="279">
        <f>M219+M225</f>
        <v>1500</v>
      </c>
      <c r="N218" s="279">
        <f>N219+N225</f>
        <v>722000</v>
      </c>
      <c r="O218" s="279">
        <f>O219+O225</f>
        <v>472700</v>
      </c>
      <c r="P218" s="369">
        <f t="shared" si="23"/>
        <v>31513.333333333332</v>
      </c>
      <c r="Q218" s="370">
        <f t="shared" si="24"/>
        <v>65.470914127423825</v>
      </c>
    </row>
    <row r="219" spans="1:17">
      <c r="A219" s="266" t="s">
        <v>261</v>
      </c>
      <c r="B219" s="267" t="s">
        <v>6</v>
      </c>
      <c r="C219" s="267"/>
      <c r="D219" s="267" t="s">
        <v>11</v>
      </c>
      <c r="E219" s="267" t="s">
        <v>8</v>
      </c>
      <c r="F219" s="267" t="s">
        <v>4</v>
      </c>
      <c r="G219" s="267" t="s">
        <v>4</v>
      </c>
      <c r="H219" s="268"/>
      <c r="I219" s="268" t="s">
        <v>182</v>
      </c>
      <c r="J219" s="268" t="s">
        <v>183</v>
      </c>
      <c r="K219" s="268"/>
      <c r="L219" s="268"/>
      <c r="M219" s="269">
        <f>M220</f>
        <v>1500</v>
      </c>
      <c r="N219" s="269">
        <f t="shared" ref="N219" si="26">N220</f>
        <v>32000</v>
      </c>
      <c r="O219" s="269">
        <f>O220</f>
        <v>32019</v>
      </c>
      <c r="P219" s="367">
        <f t="shared" si="23"/>
        <v>2134.6</v>
      </c>
      <c r="Q219" s="368">
        <f t="shared" si="24"/>
        <v>100.05937499999999</v>
      </c>
    </row>
    <row r="220" spans="1:17">
      <c r="A220" s="273" t="s">
        <v>261</v>
      </c>
      <c r="B220" s="272"/>
      <c r="C220" s="272"/>
      <c r="D220" s="272"/>
      <c r="E220" s="272"/>
      <c r="F220" s="272"/>
      <c r="G220" s="272"/>
      <c r="H220" s="18"/>
      <c r="I220" s="18" t="s">
        <v>182</v>
      </c>
      <c r="J220" s="18">
        <v>3</v>
      </c>
      <c r="K220" s="18" t="s">
        <v>13</v>
      </c>
      <c r="L220" s="18"/>
      <c r="M220" s="23">
        <f>M221+M223</f>
        <v>1500</v>
      </c>
      <c r="N220" s="23">
        <f t="shared" ref="N220" si="27">N221+N223</f>
        <v>32000</v>
      </c>
      <c r="O220" s="23">
        <f>O221+O223</f>
        <v>32019</v>
      </c>
      <c r="P220" s="363">
        <f t="shared" si="23"/>
        <v>2134.6</v>
      </c>
      <c r="Q220" s="364">
        <f t="shared" si="24"/>
        <v>100.05937499999999</v>
      </c>
    </row>
    <row r="221" spans="1:17">
      <c r="A221" s="273" t="s">
        <v>261</v>
      </c>
      <c r="B221" s="272"/>
      <c r="C221" s="272"/>
      <c r="D221" s="272"/>
      <c r="E221" s="272"/>
      <c r="F221" s="272"/>
      <c r="G221" s="272"/>
      <c r="H221" s="18"/>
      <c r="I221" s="18" t="s">
        <v>182</v>
      </c>
      <c r="J221" s="444" t="s">
        <v>118</v>
      </c>
      <c r="K221" s="18" t="s">
        <v>52</v>
      </c>
      <c r="L221" s="18"/>
      <c r="M221" s="97">
        <f>SUM(M222)</f>
        <v>0</v>
      </c>
      <c r="N221" s="97">
        <v>19000</v>
      </c>
      <c r="O221" s="97">
        <f>O222</f>
        <v>18959</v>
      </c>
      <c r="P221" s="363">
        <v>0</v>
      </c>
      <c r="Q221" s="364">
        <f t="shared" si="24"/>
        <v>99.784210526315789</v>
      </c>
    </row>
    <row r="222" spans="1:17">
      <c r="A222" s="273" t="s">
        <v>261</v>
      </c>
      <c r="B222" s="272" t="s">
        <v>6</v>
      </c>
      <c r="C222" s="272"/>
      <c r="D222" s="272" t="s">
        <v>11</v>
      </c>
      <c r="E222" s="272" t="s">
        <v>8</v>
      </c>
      <c r="F222" s="272"/>
      <c r="G222" s="272"/>
      <c r="H222" s="18"/>
      <c r="I222" s="18" t="s">
        <v>182</v>
      </c>
      <c r="J222" s="444" t="s">
        <v>109</v>
      </c>
      <c r="K222" s="18" t="s">
        <v>55</v>
      </c>
      <c r="L222" s="18"/>
      <c r="M222" s="97">
        <v>0</v>
      </c>
      <c r="N222" s="97">
        <v>19000</v>
      </c>
      <c r="O222" s="97">
        <v>18959</v>
      </c>
      <c r="P222" s="363">
        <v>0</v>
      </c>
      <c r="Q222" s="364">
        <f t="shared" si="24"/>
        <v>99.784210526315789</v>
      </c>
    </row>
    <row r="223" spans="1:17">
      <c r="A223" s="273" t="s">
        <v>261</v>
      </c>
      <c r="B223" s="272"/>
      <c r="C223" s="272"/>
      <c r="D223" s="272"/>
      <c r="E223" s="272"/>
      <c r="F223" s="272"/>
      <c r="G223" s="272"/>
      <c r="H223" s="18"/>
      <c r="I223" s="18" t="s">
        <v>182</v>
      </c>
      <c r="J223" s="18">
        <v>38</v>
      </c>
      <c r="K223" s="18" t="s">
        <v>120</v>
      </c>
      <c r="L223" s="18"/>
      <c r="M223" s="97">
        <f>SUM(M224)</f>
        <v>1500</v>
      </c>
      <c r="N223" s="97">
        <v>13000</v>
      </c>
      <c r="O223" s="97">
        <f>O224</f>
        <v>13060</v>
      </c>
      <c r="P223" s="363">
        <f t="shared" si="23"/>
        <v>870.66666666666674</v>
      </c>
      <c r="Q223" s="364">
        <f t="shared" si="24"/>
        <v>100.46153846153847</v>
      </c>
    </row>
    <row r="224" spans="1:17">
      <c r="A224" s="273" t="s">
        <v>261</v>
      </c>
      <c r="B224" s="272" t="s">
        <v>6</v>
      </c>
      <c r="C224" s="272"/>
      <c r="D224" s="272"/>
      <c r="E224" s="272" t="s">
        <v>8</v>
      </c>
      <c r="F224" s="272"/>
      <c r="G224" s="272"/>
      <c r="H224" s="18"/>
      <c r="I224" s="18" t="s">
        <v>182</v>
      </c>
      <c r="J224" s="18">
        <v>381</v>
      </c>
      <c r="K224" s="18" t="s">
        <v>61</v>
      </c>
      <c r="L224" s="18"/>
      <c r="M224" s="280">
        <v>1500</v>
      </c>
      <c r="N224" s="280">
        <v>13000</v>
      </c>
      <c r="O224" s="280">
        <v>13060</v>
      </c>
      <c r="P224" s="363">
        <f t="shared" si="23"/>
        <v>870.66666666666674</v>
      </c>
      <c r="Q224" s="364">
        <f t="shared" si="24"/>
        <v>100.46153846153847</v>
      </c>
    </row>
    <row r="225" spans="1:17">
      <c r="A225" s="266" t="s">
        <v>312</v>
      </c>
      <c r="B225" s="267"/>
      <c r="C225" s="267"/>
      <c r="D225" s="267" t="s">
        <v>11</v>
      </c>
      <c r="E225" s="267" t="s">
        <v>8</v>
      </c>
      <c r="F225" s="267"/>
      <c r="G225" s="267"/>
      <c r="H225" s="268"/>
      <c r="I225" s="268"/>
      <c r="J225" s="268" t="s">
        <v>298</v>
      </c>
      <c r="K225" s="268"/>
      <c r="L225" s="268"/>
      <c r="M225" s="270">
        <v>0</v>
      </c>
      <c r="N225" s="270">
        <v>690000</v>
      </c>
      <c r="O225" s="270">
        <f>O226</f>
        <v>440681</v>
      </c>
      <c r="P225" s="367">
        <v>0</v>
      </c>
      <c r="Q225" s="368">
        <f t="shared" si="24"/>
        <v>63.8668115942029</v>
      </c>
    </row>
    <row r="226" spans="1:17">
      <c r="A226" s="271" t="s">
        <v>313</v>
      </c>
      <c r="B226" s="272"/>
      <c r="C226" s="272"/>
      <c r="D226" s="272"/>
      <c r="E226" s="272"/>
      <c r="F226" s="272"/>
      <c r="G226" s="272"/>
      <c r="H226" s="18"/>
      <c r="I226" s="18" t="s">
        <v>182</v>
      </c>
      <c r="J226" s="444" t="s">
        <v>14</v>
      </c>
      <c r="K226" s="18" t="s">
        <v>15</v>
      </c>
      <c r="L226" s="18"/>
      <c r="M226" s="97">
        <v>0</v>
      </c>
      <c r="N226" s="97">
        <v>690000</v>
      </c>
      <c r="O226" s="97">
        <f>O227</f>
        <v>440681</v>
      </c>
      <c r="P226" s="363">
        <v>0</v>
      </c>
      <c r="Q226" s="364">
        <f t="shared" si="24"/>
        <v>63.8668115942029</v>
      </c>
    </row>
    <row r="227" spans="1:17">
      <c r="A227" s="271" t="s">
        <v>313</v>
      </c>
      <c r="B227" s="272"/>
      <c r="C227" s="272"/>
      <c r="D227" s="272"/>
      <c r="E227" s="272"/>
      <c r="F227" s="272"/>
      <c r="G227" s="272"/>
      <c r="H227" s="18"/>
      <c r="I227" s="18" t="s">
        <v>182</v>
      </c>
      <c r="J227" s="18">
        <v>42</v>
      </c>
      <c r="K227" s="18" t="s">
        <v>67</v>
      </c>
      <c r="L227" s="18"/>
      <c r="M227" s="97">
        <v>0</v>
      </c>
      <c r="N227" s="97">
        <v>690000</v>
      </c>
      <c r="O227" s="97">
        <f>O228</f>
        <v>440681</v>
      </c>
      <c r="P227" s="363">
        <v>0</v>
      </c>
      <c r="Q227" s="364">
        <f t="shared" si="24"/>
        <v>63.8668115942029</v>
      </c>
    </row>
    <row r="228" spans="1:17">
      <c r="A228" s="271" t="s">
        <v>313</v>
      </c>
      <c r="B228" s="272"/>
      <c r="C228" s="272"/>
      <c r="D228" s="272" t="s">
        <v>11</v>
      </c>
      <c r="E228" s="272" t="s">
        <v>8</v>
      </c>
      <c r="F228" s="272"/>
      <c r="G228" s="272"/>
      <c r="H228" s="18"/>
      <c r="I228" s="18" t="s">
        <v>182</v>
      </c>
      <c r="J228" s="18">
        <v>421</v>
      </c>
      <c r="K228" s="18" t="s">
        <v>68</v>
      </c>
      <c r="L228" s="18"/>
      <c r="M228" s="97">
        <v>0</v>
      </c>
      <c r="N228" s="97">
        <v>690000</v>
      </c>
      <c r="O228" s="97">
        <v>440681</v>
      </c>
      <c r="P228" s="363">
        <v>0</v>
      </c>
      <c r="Q228" s="364">
        <f t="shared" si="24"/>
        <v>63.8668115942029</v>
      </c>
    </row>
    <row r="229" spans="1:17">
      <c r="A229" s="566"/>
      <c r="B229" s="567"/>
      <c r="C229" s="567"/>
      <c r="D229" s="567"/>
      <c r="E229" s="567"/>
      <c r="F229" s="567"/>
      <c r="G229" s="567"/>
      <c r="H229" s="567"/>
      <c r="I229" s="568"/>
      <c r="J229" s="341" t="s">
        <v>184</v>
      </c>
      <c r="K229" s="341"/>
      <c r="L229" s="341"/>
      <c r="M229" s="357">
        <f>M230</f>
        <v>205973</v>
      </c>
      <c r="N229" s="357">
        <f t="shared" ref="N229" si="28">N230</f>
        <v>283000</v>
      </c>
      <c r="O229" s="357">
        <f>O230</f>
        <v>282287</v>
      </c>
      <c r="P229" s="378">
        <f t="shared" si="23"/>
        <v>137.05048719977862</v>
      </c>
      <c r="Q229" s="379">
        <f t="shared" si="24"/>
        <v>99.748056537102471</v>
      </c>
    </row>
    <row r="230" spans="1:17">
      <c r="A230" s="563"/>
      <c r="B230" s="564"/>
      <c r="C230" s="564"/>
      <c r="D230" s="564"/>
      <c r="E230" s="564"/>
      <c r="F230" s="564"/>
      <c r="G230" s="564"/>
      <c r="H230" s="565"/>
      <c r="I230" s="259">
        <v>1000</v>
      </c>
      <c r="J230" s="259" t="s">
        <v>306</v>
      </c>
      <c r="K230" s="259"/>
      <c r="L230" s="259"/>
      <c r="M230" s="275">
        <f>M231+M244+M249</f>
        <v>205973</v>
      </c>
      <c r="N230" s="275">
        <f t="shared" ref="N230" si="29">N231+N244+N249</f>
        <v>283000</v>
      </c>
      <c r="O230" s="373">
        <f>O231+O244+O249</f>
        <v>282287</v>
      </c>
      <c r="P230" s="361">
        <f t="shared" si="23"/>
        <v>137.05048719977862</v>
      </c>
      <c r="Q230" s="362">
        <f t="shared" si="24"/>
        <v>99.748056537102471</v>
      </c>
    </row>
    <row r="231" spans="1:17" ht="15.75" thickBot="1">
      <c r="A231" s="479" t="s">
        <v>193</v>
      </c>
      <c r="B231" s="480" t="s">
        <v>6</v>
      </c>
      <c r="C231" s="480"/>
      <c r="D231" s="480"/>
      <c r="E231" s="480" t="s">
        <v>8</v>
      </c>
      <c r="F231" s="480"/>
      <c r="G231" s="480"/>
      <c r="H231" s="481"/>
      <c r="I231" s="482"/>
      <c r="J231" s="482" t="s">
        <v>262</v>
      </c>
      <c r="K231" s="483"/>
      <c r="L231" s="484"/>
      <c r="M231" s="485">
        <f>M232+M236</f>
        <v>180473</v>
      </c>
      <c r="N231" s="486">
        <f>N232+N236+N240</f>
        <v>252000</v>
      </c>
      <c r="O231" s="486">
        <f>O232+O236+O240</f>
        <v>251287</v>
      </c>
      <c r="P231" s="487">
        <f t="shared" si="23"/>
        <v>139.2380023604639</v>
      </c>
      <c r="Q231" s="488">
        <f t="shared" si="24"/>
        <v>99.717063492063502</v>
      </c>
    </row>
    <row r="232" spans="1:17">
      <c r="A232" s="467" t="s">
        <v>194</v>
      </c>
      <c r="B232" s="468" t="s">
        <v>6</v>
      </c>
      <c r="C232" s="468"/>
      <c r="D232" s="468"/>
      <c r="E232" s="468" t="s">
        <v>8</v>
      </c>
      <c r="F232" s="468"/>
      <c r="G232" s="468"/>
      <c r="H232" s="469"/>
      <c r="I232" s="469">
        <v>1070</v>
      </c>
      <c r="J232" s="469" t="s">
        <v>185</v>
      </c>
      <c r="K232" s="469"/>
      <c r="L232" s="469"/>
      <c r="M232" s="470">
        <f>M233</f>
        <v>50323</v>
      </c>
      <c r="N232" s="470">
        <v>110000</v>
      </c>
      <c r="O232" s="470">
        <f>O233</f>
        <v>112920</v>
      </c>
      <c r="P232" s="471">
        <f t="shared" si="23"/>
        <v>224.39043777199294</v>
      </c>
      <c r="Q232" s="472">
        <f t="shared" si="24"/>
        <v>102.65454545454547</v>
      </c>
    </row>
    <row r="233" spans="1:17">
      <c r="A233" s="273" t="s">
        <v>194</v>
      </c>
      <c r="B233" s="272"/>
      <c r="C233" s="272"/>
      <c r="D233" s="272"/>
      <c r="E233" s="272"/>
      <c r="F233" s="272"/>
      <c r="G233" s="272"/>
      <c r="H233" s="18"/>
      <c r="I233" s="18" t="s">
        <v>186</v>
      </c>
      <c r="J233" s="18">
        <v>3</v>
      </c>
      <c r="K233" s="18" t="s">
        <v>13</v>
      </c>
      <c r="L233" s="18"/>
      <c r="M233" s="97">
        <f>M234</f>
        <v>50323</v>
      </c>
      <c r="N233" s="97">
        <v>110000</v>
      </c>
      <c r="O233" s="97">
        <f>O234</f>
        <v>112920</v>
      </c>
      <c r="P233" s="363">
        <f t="shared" si="23"/>
        <v>224.39043777199294</v>
      </c>
      <c r="Q233" s="364">
        <f t="shared" si="24"/>
        <v>102.65454545454547</v>
      </c>
    </row>
    <row r="234" spans="1:17">
      <c r="A234" s="273" t="s">
        <v>194</v>
      </c>
      <c r="B234" s="272"/>
      <c r="C234" s="272"/>
      <c r="D234" s="272"/>
      <c r="E234" s="272"/>
      <c r="F234" s="272"/>
      <c r="G234" s="272"/>
      <c r="H234" s="18"/>
      <c r="I234" s="18" t="s">
        <v>186</v>
      </c>
      <c r="J234" s="18">
        <v>37</v>
      </c>
      <c r="K234" s="18" t="s">
        <v>169</v>
      </c>
      <c r="L234" s="18"/>
      <c r="M234" s="97">
        <f>M235</f>
        <v>50323</v>
      </c>
      <c r="N234" s="97">
        <v>110000</v>
      </c>
      <c r="O234" s="97">
        <f>O235</f>
        <v>112920</v>
      </c>
      <c r="P234" s="363">
        <f t="shared" si="23"/>
        <v>224.39043777199294</v>
      </c>
      <c r="Q234" s="364">
        <f t="shared" si="24"/>
        <v>102.65454545454547</v>
      </c>
    </row>
    <row r="235" spans="1:17">
      <c r="A235" s="273" t="s">
        <v>194</v>
      </c>
      <c r="B235" s="272" t="s">
        <v>6</v>
      </c>
      <c r="C235" s="272"/>
      <c r="D235" s="272"/>
      <c r="E235" s="272" t="s">
        <v>8</v>
      </c>
      <c r="F235" s="272"/>
      <c r="G235" s="272"/>
      <c r="H235" s="18"/>
      <c r="I235" s="18" t="s">
        <v>186</v>
      </c>
      <c r="J235" s="18">
        <v>372</v>
      </c>
      <c r="K235" s="18" t="s">
        <v>59</v>
      </c>
      <c r="L235" s="18"/>
      <c r="M235" s="97">
        <v>50323</v>
      </c>
      <c r="N235" s="97">
        <v>110000</v>
      </c>
      <c r="O235" s="97">
        <v>112920</v>
      </c>
      <c r="P235" s="363">
        <f t="shared" si="23"/>
        <v>224.39043777199294</v>
      </c>
      <c r="Q235" s="364">
        <f t="shared" si="24"/>
        <v>102.65454545454547</v>
      </c>
    </row>
    <row r="236" spans="1:17">
      <c r="A236" s="266" t="s">
        <v>263</v>
      </c>
      <c r="B236" s="267" t="s">
        <v>4</v>
      </c>
      <c r="C236" s="267"/>
      <c r="D236" s="267"/>
      <c r="E236" s="267" t="s">
        <v>8</v>
      </c>
      <c r="F236" s="267"/>
      <c r="G236" s="267"/>
      <c r="H236" s="268"/>
      <c r="I236" s="268" t="s">
        <v>187</v>
      </c>
      <c r="J236" s="268" t="s">
        <v>188</v>
      </c>
      <c r="K236" s="268"/>
      <c r="L236" s="268"/>
      <c r="M236" s="270">
        <f>M237</f>
        <v>130150</v>
      </c>
      <c r="N236" s="270">
        <v>119000</v>
      </c>
      <c r="O236" s="270">
        <f>O237</f>
        <v>119700</v>
      </c>
      <c r="P236" s="367">
        <f t="shared" si="23"/>
        <v>91.970802919708035</v>
      </c>
      <c r="Q236" s="368">
        <f t="shared" si="24"/>
        <v>100.58823529411765</v>
      </c>
    </row>
    <row r="237" spans="1:17">
      <c r="A237" s="273" t="s">
        <v>263</v>
      </c>
      <c r="B237" s="272"/>
      <c r="C237" s="272"/>
      <c r="D237" s="272"/>
      <c r="E237" s="272"/>
      <c r="F237" s="272"/>
      <c r="G237" s="272"/>
      <c r="H237" s="18"/>
      <c r="I237" s="18" t="s">
        <v>187</v>
      </c>
      <c r="J237" s="18">
        <v>3</v>
      </c>
      <c r="K237" s="18" t="s">
        <v>13</v>
      </c>
      <c r="L237" s="18"/>
      <c r="M237" s="97">
        <f>M238</f>
        <v>130150</v>
      </c>
      <c r="N237" s="97">
        <v>119000</v>
      </c>
      <c r="O237" s="97">
        <f>O238</f>
        <v>119700</v>
      </c>
      <c r="P237" s="363">
        <f t="shared" si="23"/>
        <v>91.970802919708035</v>
      </c>
      <c r="Q237" s="364">
        <f t="shared" si="24"/>
        <v>100.58823529411765</v>
      </c>
    </row>
    <row r="238" spans="1:17">
      <c r="A238" s="273" t="s">
        <v>263</v>
      </c>
      <c r="B238" s="272"/>
      <c r="C238" s="272"/>
      <c r="D238" s="272"/>
      <c r="E238" s="272"/>
      <c r="F238" s="272"/>
      <c r="G238" s="272"/>
      <c r="H238" s="18"/>
      <c r="I238" s="18" t="s">
        <v>187</v>
      </c>
      <c r="J238" s="18">
        <v>37</v>
      </c>
      <c r="K238" s="18" t="s">
        <v>169</v>
      </c>
      <c r="L238" s="18"/>
      <c r="M238" s="97">
        <f>M239</f>
        <v>130150</v>
      </c>
      <c r="N238" s="97">
        <v>119000</v>
      </c>
      <c r="O238" s="97">
        <f>O239</f>
        <v>119700</v>
      </c>
      <c r="P238" s="363">
        <f t="shared" si="23"/>
        <v>91.970802919708035</v>
      </c>
      <c r="Q238" s="364">
        <f t="shared" si="24"/>
        <v>100.58823529411765</v>
      </c>
    </row>
    <row r="239" spans="1:17">
      <c r="A239" s="273" t="s">
        <v>263</v>
      </c>
      <c r="B239" s="272" t="s">
        <v>4</v>
      </c>
      <c r="C239" s="272"/>
      <c r="D239" s="272"/>
      <c r="E239" s="272" t="s">
        <v>8</v>
      </c>
      <c r="F239" s="272"/>
      <c r="G239" s="272"/>
      <c r="H239" s="18"/>
      <c r="I239" s="18" t="s">
        <v>187</v>
      </c>
      <c r="J239" s="18">
        <v>372</v>
      </c>
      <c r="K239" s="18" t="s">
        <v>59</v>
      </c>
      <c r="L239" s="18"/>
      <c r="M239" s="97">
        <v>130150</v>
      </c>
      <c r="N239" s="97">
        <v>119000</v>
      </c>
      <c r="O239" s="97">
        <v>119700</v>
      </c>
      <c r="P239" s="363">
        <f t="shared" si="23"/>
        <v>91.970802919708035</v>
      </c>
      <c r="Q239" s="364">
        <f t="shared" si="24"/>
        <v>100.58823529411765</v>
      </c>
    </row>
    <row r="240" spans="1:17">
      <c r="A240" s="266" t="s">
        <v>264</v>
      </c>
      <c r="B240" s="267" t="s">
        <v>4</v>
      </c>
      <c r="C240" s="267"/>
      <c r="D240" s="267"/>
      <c r="E240" s="267" t="s">
        <v>8</v>
      </c>
      <c r="F240" s="267"/>
      <c r="G240" s="267"/>
      <c r="H240" s="268"/>
      <c r="I240" s="268" t="s">
        <v>187</v>
      </c>
      <c r="J240" s="268" t="s">
        <v>265</v>
      </c>
      <c r="K240" s="268"/>
      <c r="L240" s="268"/>
      <c r="M240" s="270">
        <v>0</v>
      </c>
      <c r="N240" s="270">
        <v>23000</v>
      </c>
      <c r="O240" s="270">
        <f>O241</f>
        <v>18667</v>
      </c>
      <c r="P240" s="367">
        <v>0</v>
      </c>
      <c r="Q240" s="368">
        <f t="shared" si="24"/>
        <v>81.160869565217382</v>
      </c>
    </row>
    <row r="241" spans="1:17">
      <c r="A241" s="273" t="s">
        <v>264</v>
      </c>
      <c r="B241" s="272"/>
      <c r="C241" s="272"/>
      <c r="D241" s="272"/>
      <c r="E241" s="272"/>
      <c r="F241" s="272"/>
      <c r="G241" s="272"/>
      <c r="H241" s="18"/>
      <c r="I241" s="18" t="s">
        <v>187</v>
      </c>
      <c r="J241" s="18">
        <v>3</v>
      </c>
      <c r="K241" s="18" t="s">
        <v>13</v>
      </c>
      <c r="L241" s="18"/>
      <c r="M241" s="97">
        <v>0</v>
      </c>
      <c r="N241" s="97">
        <v>23000</v>
      </c>
      <c r="O241" s="97">
        <f>O242</f>
        <v>18667</v>
      </c>
      <c r="P241" s="363">
        <v>0</v>
      </c>
      <c r="Q241" s="364">
        <f t="shared" si="24"/>
        <v>81.160869565217382</v>
      </c>
    </row>
    <row r="242" spans="1:17">
      <c r="A242" s="273" t="s">
        <v>264</v>
      </c>
      <c r="B242" s="272"/>
      <c r="C242" s="272"/>
      <c r="D242" s="272"/>
      <c r="E242" s="272"/>
      <c r="F242" s="272"/>
      <c r="G242" s="272"/>
      <c r="H242" s="18"/>
      <c r="I242" s="18" t="s">
        <v>187</v>
      </c>
      <c r="J242" s="18">
        <v>37</v>
      </c>
      <c r="K242" s="18" t="s">
        <v>169</v>
      </c>
      <c r="L242" s="18"/>
      <c r="M242" s="97">
        <v>0</v>
      </c>
      <c r="N242" s="97">
        <v>23000</v>
      </c>
      <c r="O242" s="97">
        <f>O243</f>
        <v>18667</v>
      </c>
      <c r="P242" s="363">
        <v>0</v>
      </c>
      <c r="Q242" s="364">
        <f t="shared" si="24"/>
        <v>81.160869565217382</v>
      </c>
    </row>
    <row r="243" spans="1:17">
      <c r="A243" s="273" t="s">
        <v>264</v>
      </c>
      <c r="B243" s="272" t="s">
        <v>4</v>
      </c>
      <c r="C243" s="272"/>
      <c r="D243" s="272"/>
      <c r="E243" s="272" t="s">
        <v>8</v>
      </c>
      <c r="F243" s="272"/>
      <c r="G243" s="272"/>
      <c r="H243" s="18"/>
      <c r="I243" s="18" t="s">
        <v>187</v>
      </c>
      <c r="J243" s="18">
        <v>372</v>
      </c>
      <c r="K243" s="18" t="s">
        <v>59</v>
      </c>
      <c r="L243" s="18"/>
      <c r="M243" s="97">
        <v>0</v>
      </c>
      <c r="N243" s="97">
        <v>23000</v>
      </c>
      <c r="O243" s="97">
        <v>18667</v>
      </c>
      <c r="P243" s="363">
        <v>0</v>
      </c>
      <c r="Q243" s="364">
        <f t="shared" si="24"/>
        <v>81.160869565217382</v>
      </c>
    </row>
    <row r="244" spans="1:17">
      <c r="A244" s="262" t="s">
        <v>266</v>
      </c>
      <c r="B244" s="263" t="s">
        <v>6</v>
      </c>
      <c r="C244" s="263"/>
      <c r="D244" s="263"/>
      <c r="E244" s="263" t="s">
        <v>8</v>
      </c>
      <c r="F244" s="263"/>
      <c r="G244" s="263"/>
      <c r="H244" s="264"/>
      <c r="I244" s="264"/>
      <c r="J244" s="264" t="s">
        <v>267</v>
      </c>
      <c r="K244" s="264"/>
      <c r="L244" s="264"/>
      <c r="M244" s="265">
        <v>12000</v>
      </c>
      <c r="N244" s="265">
        <v>16000</v>
      </c>
      <c r="O244" s="265">
        <f>O245</f>
        <v>16000</v>
      </c>
      <c r="P244" s="369">
        <f t="shared" si="23"/>
        <v>133.33333333333331</v>
      </c>
      <c r="Q244" s="370">
        <f t="shared" si="24"/>
        <v>100</v>
      </c>
    </row>
    <row r="245" spans="1:17">
      <c r="A245" s="266" t="s">
        <v>268</v>
      </c>
      <c r="B245" s="267" t="s">
        <v>6</v>
      </c>
      <c r="C245" s="267"/>
      <c r="D245" s="267"/>
      <c r="E245" s="267" t="s">
        <v>8</v>
      </c>
      <c r="F245" s="267"/>
      <c r="G245" s="267"/>
      <c r="H245" s="268"/>
      <c r="I245" s="268">
        <v>1040</v>
      </c>
      <c r="J245" s="268" t="s">
        <v>190</v>
      </c>
      <c r="K245" s="268"/>
      <c r="L245" s="268"/>
      <c r="M245" s="270">
        <v>12000</v>
      </c>
      <c r="N245" s="270">
        <v>16000</v>
      </c>
      <c r="O245" s="270">
        <f>O246</f>
        <v>16000</v>
      </c>
      <c r="P245" s="367">
        <f t="shared" si="23"/>
        <v>133.33333333333331</v>
      </c>
      <c r="Q245" s="368">
        <f t="shared" si="24"/>
        <v>100</v>
      </c>
    </row>
    <row r="246" spans="1:17">
      <c r="A246" s="273" t="s">
        <v>268</v>
      </c>
      <c r="B246" s="272"/>
      <c r="C246" s="272"/>
      <c r="D246" s="272"/>
      <c r="E246" s="272"/>
      <c r="F246" s="272"/>
      <c r="G246" s="272"/>
      <c r="H246" s="18"/>
      <c r="I246" s="18" t="s">
        <v>191</v>
      </c>
      <c r="J246" s="18">
        <v>3</v>
      </c>
      <c r="K246" s="18" t="s">
        <v>13</v>
      </c>
      <c r="L246" s="18"/>
      <c r="M246" s="97">
        <f>SUM(M247)</f>
        <v>12000</v>
      </c>
      <c r="N246" s="97">
        <v>16000</v>
      </c>
      <c r="O246" s="97">
        <f>O247</f>
        <v>16000</v>
      </c>
      <c r="P246" s="363">
        <f t="shared" si="23"/>
        <v>133.33333333333331</v>
      </c>
      <c r="Q246" s="364">
        <f t="shared" si="24"/>
        <v>100</v>
      </c>
    </row>
    <row r="247" spans="1:17">
      <c r="A247" s="273" t="s">
        <v>268</v>
      </c>
      <c r="B247" s="272"/>
      <c r="C247" s="272"/>
      <c r="D247" s="272"/>
      <c r="E247" s="272"/>
      <c r="F247" s="272"/>
      <c r="G247" s="272"/>
      <c r="H247" s="18"/>
      <c r="I247" s="18" t="s">
        <v>191</v>
      </c>
      <c r="J247" s="18">
        <v>37</v>
      </c>
      <c r="K247" s="18" t="s">
        <v>192</v>
      </c>
      <c r="L247" s="18"/>
      <c r="M247" s="97">
        <f>SUM(M248)</f>
        <v>12000</v>
      </c>
      <c r="N247" s="97">
        <v>16000</v>
      </c>
      <c r="O247" s="97">
        <f>O248</f>
        <v>16000</v>
      </c>
      <c r="P247" s="363">
        <f t="shared" si="23"/>
        <v>133.33333333333331</v>
      </c>
      <c r="Q247" s="364">
        <f t="shared" si="24"/>
        <v>100</v>
      </c>
    </row>
    <row r="248" spans="1:17">
      <c r="A248" s="273" t="s">
        <v>268</v>
      </c>
      <c r="B248" s="272" t="s">
        <v>6</v>
      </c>
      <c r="C248" s="272"/>
      <c r="D248" s="272"/>
      <c r="E248" s="272" t="s">
        <v>8</v>
      </c>
      <c r="F248" s="272"/>
      <c r="G248" s="272"/>
      <c r="H248" s="18"/>
      <c r="I248" s="18" t="s">
        <v>191</v>
      </c>
      <c r="J248" s="18">
        <v>372</v>
      </c>
      <c r="K248" s="18" t="s">
        <v>59</v>
      </c>
      <c r="L248" s="18"/>
      <c r="M248" s="97">
        <v>12000</v>
      </c>
      <c r="N248" s="97">
        <v>16000</v>
      </c>
      <c r="O248" s="97">
        <v>16000</v>
      </c>
      <c r="P248" s="363">
        <f t="shared" si="23"/>
        <v>133.33333333333331</v>
      </c>
      <c r="Q248" s="364">
        <f t="shared" si="24"/>
        <v>100</v>
      </c>
    </row>
    <row r="249" spans="1:17">
      <c r="A249" s="262" t="s">
        <v>269</v>
      </c>
      <c r="B249" s="263" t="s">
        <v>6</v>
      </c>
      <c r="C249" s="263"/>
      <c r="D249" s="263"/>
      <c r="E249" s="263" t="s">
        <v>8</v>
      </c>
      <c r="F249" s="263"/>
      <c r="G249" s="263"/>
      <c r="H249" s="264"/>
      <c r="I249" s="264"/>
      <c r="J249" s="264" t="s">
        <v>270</v>
      </c>
      <c r="K249" s="264"/>
      <c r="L249" s="264"/>
      <c r="M249" s="265">
        <f>M250</f>
        <v>13500</v>
      </c>
      <c r="N249" s="265">
        <v>15000</v>
      </c>
      <c r="O249" s="265">
        <f>O250</f>
        <v>15000</v>
      </c>
      <c r="P249" s="369">
        <f t="shared" si="23"/>
        <v>111.11111111111111</v>
      </c>
      <c r="Q249" s="370">
        <f t="shared" si="24"/>
        <v>100</v>
      </c>
    </row>
    <row r="250" spans="1:17">
      <c r="A250" s="266" t="s">
        <v>271</v>
      </c>
      <c r="B250" s="267" t="s">
        <v>6</v>
      </c>
      <c r="C250" s="267"/>
      <c r="D250" s="267"/>
      <c r="E250" s="267" t="s">
        <v>8</v>
      </c>
      <c r="F250" s="267"/>
      <c r="G250" s="267"/>
      <c r="H250" s="268"/>
      <c r="I250" s="268">
        <v>1090</v>
      </c>
      <c r="J250" s="336" t="s">
        <v>475</v>
      </c>
      <c r="K250" s="336"/>
      <c r="L250" s="336"/>
      <c r="M250" s="270">
        <f>M251</f>
        <v>13500</v>
      </c>
      <c r="N250" s="270">
        <v>15000</v>
      </c>
      <c r="O250" s="270">
        <f>O251</f>
        <v>15000</v>
      </c>
      <c r="P250" s="367">
        <f t="shared" si="23"/>
        <v>111.11111111111111</v>
      </c>
      <c r="Q250" s="368">
        <f t="shared" si="24"/>
        <v>100</v>
      </c>
    </row>
    <row r="251" spans="1:17">
      <c r="A251" s="273" t="s">
        <v>271</v>
      </c>
      <c r="B251" s="272"/>
      <c r="C251" s="272"/>
      <c r="D251" s="272"/>
      <c r="E251" s="272"/>
      <c r="F251" s="272"/>
      <c r="G251" s="272"/>
      <c r="H251" s="18"/>
      <c r="I251" s="18" t="s">
        <v>195</v>
      </c>
      <c r="J251" s="18">
        <v>3</v>
      </c>
      <c r="K251" s="18" t="s">
        <v>13</v>
      </c>
      <c r="L251" s="18"/>
      <c r="M251" s="97">
        <f>M252</f>
        <v>13500</v>
      </c>
      <c r="N251" s="97">
        <v>15000</v>
      </c>
      <c r="O251" s="97">
        <f>O252</f>
        <v>15000</v>
      </c>
      <c r="P251" s="363">
        <f t="shared" si="23"/>
        <v>111.11111111111111</v>
      </c>
      <c r="Q251" s="364">
        <f t="shared" si="24"/>
        <v>100</v>
      </c>
    </row>
    <row r="252" spans="1:17">
      <c r="A252" s="273" t="s">
        <v>271</v>
      </c>
      <c r="B252" s="272"/>
      <c r="C252" s="272"/>
      <c r="D252" s="272"/>
      <c r="E252" s="272"/>
      <c r="F252" s="272"/>
      <c r="G252" s="272"/>
      <c r="H252" s="18"/>
      <c r="I252" s="18" t="s">
        <v>195</v>
      </c>
      <c r="J252" s="18">
        <v>38</v>
      </c>
      <c r="K252" s="18" t="s">
        <v>120</v>
      </c>
      <c r="L252" s="18"/>
      <c r="M252" s="97">
        <f>M253</f>
        <v>13500</v>
      </c>
      <c r="N252" s="97">
        <v>15000</v>
      </c>
      <c r="O252" s="97">
        <f>O253</f>
        <v>15000</v>
      </c>
      <c r="P252" s="363">
        <f t="shared" si="23"/>
        <v>111.11111111111111</v>
      </c>
      <c r="Q252" s="364">
        <f t="shared" si="24"/>
        <v>100</v>
      </c>
    </row>
    <row r="253" spans="1:17" ht="15.75" thickBot="1">
      <c r="A253" s="302" t="s">
        <v>271</v>
      </c>
      <c r="B253" s="303" t="s">
        <v>6</v>
      </c>
      <c r="C253" s="303"/>
      <c r="D253" s="303"/>
      <c r="E253" s="303" t="s">
        <v>8</v>
      </c>
      <c r="F253" s="303"/>
      <c r="G253" s="303"/>
      <c r="H253" s="202"/>
      <c r="I253" s="202" t="s">
        <v>195</v>
      </c>
      <c r="J253" s="202">
        <v>381</v>
      </c>
      <c r="K253" s="202" t="s">
        <v>61</v>
      </c>
      <c r="L253" s="202"/>
      <c r="M253" s="304">
        <v>13500</v>
      </c>
      <c r="N253" s="304">
        <v>15000</v>
      </c>
      <c r="O253" s="304">
        <v>15000</v>
      </c>
      <c r="P253" s="365">
        <f t="shared" si="23"/>
        <v>111.11111111111111</v>
      </c>
      <c r="Q253" s="366">
        <f t="shared" si="24"/>
        <v>100</v>
      </c>
    </row>
    <row r="259" spans="1:13">
      <c r="A259" s="2" t="s">
        <v>440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"/>
    </row>
    <row r="260" spans="1:13">
      <c r="A260" s="2" t="s">
        <v>451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"/>
    </row>
    <row r="261" spans="1: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"/>
    </row>
    <row r="262" spans="1:13">
      <c r="A262" s="2" t="s">
        <v>441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"/>
    </row>
    <row r="263" spans="1:13">
      <c r="A263" s="2" t="s">
        <v>452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"/>
    </row>
    <row r="264" spans="1: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"/>
    </row>
    <row r="265" spans="1:13">
      <c r="A265" s="2" t="s">
        <v>442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"/>
    </row>
    <row r="266" spans="1:13">
      <c r="A266" s="2" t="s">
        <v>443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"/>
    </row>
    <row r="267" spans="1: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"/>
    </row>
    <row r="268" spans="1:13">
      <c r="A268" s="2" t="s">
        <v>444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"/>
    </row>
    <row r="269" spans="1:13">
      <c r="A269" s="2" t="s">
        <v>445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"/>
    </row>
    <row r="270" spans="1:13">
      <c r="A270" s="448" t="s">
        <v>453</v>
      </c>
      <c r="B270" s="448"/>
      <c r="C270" s="448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</row>
    <row r="271" spans="1:13">
      <c r="A271" s="448" t="s">
        <v>454</v>
      </c>
      <c r="B271" s="448"/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</row>
    <row r="272" spans="1:13">
      <c r="A272" s="448" t="s">
        <v>455</v>
      </c>
      <c r="B272" s="448"/>
      <c r="C272" s="448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</row>
    <row r="273" spans="1:13">
      <c r="A273" s="448" t="s">
        <v>456</v>
      </c>
      <c r="B273" s="449"/>
      <c r="C273" s="449"/>
      <c r="D273" s="449"/>
      <c r="E273" s="449"/>
      <c r="F273" s="449"/>
      <c r="G273" s="449"/>
      <c r="H273" s="449"/>
      <c r="I273" s="449"/>
      <c r="J273" s="449"/>
      <c r="K273" s="449"/>
      <c r="L273" s="449"/>
      <c r="M273" s="448"/>
    </row>
    <row r="274" spans="1:13">
      <c r="A274" s="448" t="s">
        <v>457</v>
      </c>
      <c r="B274" s="449"/>
      <c r="C274" s="449"/>
      <c r="D274" s="449"/>
      <c r="E274" s="449"/>
      <c r="F274" s="449"/>
      <c r="G274" s="449"/>
      <c r="H274" s="449"/>
      <c r="I274" s="449"/>
      <c r="J274" s="449"/>
      <c r="K274" s="449"/>
      <c r="L274" s="449"/>
      <c r="M274" s="448"/>
    </row>
    <row r="275" spans="1:13">
      <c r="A275" s="448" t="s">
        <v>458</v>
      </c>
      <c r="B275" s="449"/>
      <c r="C275" s="449"/>
      <c r="D275" s="449"/>
      <c r="E275" s="449"/>
      <c r="F275" s="449"/>
      <c r="G275" s="449"/>
      <c r="H275" s="449"/>
      <c r="I275" s="449"/>
      <c r="J275" s="449"/>
      <c r="K275" s="449"/>
      <c r="L275" s="449"/>
      <c r="M275" s="448"/>
    </row>
    <row r="276" spans="1:13">
      <c r="A276" s="448" t="s">
        <v>459</v>
      </c>
      <c r="B276" s="449"/>
      <c r="C276" s="449"/>
      <c r="D276" s="449"/>
      <c r="E276" s="449"/>
      <c r="F276" s="449"/>
      <c r="G276" s="449"/>
      <c r="H276" s="449"/>
      <c r="I276" s="449"/>
      <c r="J276" s="449"/>
      <c r="K276" s="449"/>
      <c r="L276" s="449"/>
      <c r="M276" s="448"/>
    </row>
    <row r="277" spans="1:13">
      <c r="A277" s="448" t="s">
        <v>460</v>
      </c>
      <c r="B277" s="449"/>
      <c r="C277" s="449"/>
      <c r="D277" s="449"/>
      <c r="E277" s="449"/>
      <c r="F277" s="449"/>
      <c r="G277" s="449"/>
      <c r="H277" s="449"/>
      <c r="I277" s="449"/>
      <c r="J277" s="449"/>
      <c r="K277" s="449"/>
      <c r="L277" s="449"/>
      <c r="M277" s="448"/>
    </row>
    <row r="278" spans="1:13">
      <c r="A278" s="448" t="s">
        <v>461</v>
      </c>
      <c r="B278" s="449"/>
      <c r="C278" s="449"/>
      <c r="D278" s="449"/>
      <c r="E278" s="449"/>
      <c r="F278" s="449"/>
      <c r="G278" s="449"/>
      <c r="H278" s="449"/>
      <c r="I278" s="449"/>
      <c r="J278" s="449"/>
      <c r="K278" s="449"/>
      <c r="L278" s="449"/>
      <c r="M278" s="448"/>
    </row>
    <row r="279" spans="1:13">
      <c r="A279" s="448"/>
      <c r="B279" s="449"/>
      <c r="C279" s="449"/>
      <c r="D279" s="449"/>
      <c r="E279" s="449"/>
      <c r="F279" s="449"/>
      <c r="G279" s="449"/>
      <c r="H279" s="449"/>
      <c r="I279" s="449"/>
      <c r="J279" s="449"/>
      <c r="K279" s="449"/>
      <c r="L279" s="449"/>
      <c r="M279" s="448"/>
    </row>
    <row r="280" spans="1:13">
      <c r="A280" s="448" t="s">
        <v>446</v>
      </c>
      <c r="B280" s="449"/>
      <c r="C280" s="449"/>
      <c r="D280" s="449"/>
      <c r="E280" s="449"/>
      <c r="F280" s="449"/>
      <c r="G280" s="449"/>
      <c r="H280" s="449"/>
      <c r="I280" s="449"/>
      <c r="J280" s="449"/>
      <c r="K280" s="449"/>
      <c r="L280" s="449"/>
      <c r="M280" s="448"/>
    </row>
    <row r="281" spans="1:13">
      <c r="A281" s="448" t="s">
        <v>462</v>
      </c>
      <c r="B281" s="449"/>
      <c r="C281" s="449"/>
      <c r="D281" s="449"/>
      <c r="E281" s="449"/>
      <c r="F281" s="449"/>
      <c r="G281" s="449"/>
      <c r="H281" s="449"/>
      <c r="I281" s="449"/>
      <c r="J281" s="449"/>
      <c r="K281" s="449"/>
      <c r="L281" s="449"/>
      <c r="M281" s="448"/>
    </row>
    <row r="282" spans="1:13">
      <c r="A282" s="448" t="s">
        <v>447</v>
      </c>
      <c r="B282" s="449"/>
      <c r="C282" s="449"/>
      <c r="D282" s="449"/>
      <c r="E282" s="449"/>
      <c r="F282" s="449"/>
      <c r="G282" s="449"/>
      <c r="H282" s="449"/>
      <c r="I282" s="449"/>
      <c r="J282" s="449"/>
      <c r="K282" s="449"/>
      <c r="L282" s="449"/>
      <c r="M282" s="448"/>
    </row>
    <row r="283" spans="1:13">
      <c r="A283" s="448" t="s">
        <v>463</v>
      </c>
      <c r="B283" s="449"/>
      <c r="C283" s="449"/>
      <c r="D283" s="449"/>
      <c r="E283" s="449"/>
      <c r="F283" s="449"/>
      <c r="G283" s="449"/>
      <c r="H283" s="449"/>
      <c r="I283" s="449"/>
      <c r="J283" s="449"/>
      <c r="K283" s="449"/>
      <c r="L283" s="449"/>
      <c r="M283" s="448"/>
    </row>
    <row r="284" spans="1:13">
      <c r="A284" s="448" t="s">
        <v>464</v>
      </c>
      <c r="B284" s="449"/>
      <c r="C284" s="449"/>
      <c r="D284" s="449"/>
      <c r="E284" s="449"/>
      <c r="F284" s="449"/>
      <c r="G284" s="449"/>
      <c r="H284" s="449"/>
      <c r="I284" s="449"/>
      <c r="J284" s="449"/>
      <c r="K284" s="449"/>
      <c r="L284" s="449"/>
      <c r="M284" s="448"/>
    </row>
    <row r="285" spans="1:13">
      <c r="A285" s="448" t="s">
        <v>448</v>
      </c>
      <c r="B285" s="449"/>
      <c r="C285" s="449"/>
      <c r="D285" s="449"/>
      <c r="E285" s="449"/>
      <c r="F285" s="449"/>
      <c r="G285" s="449"/>
      <c r="H285" s="449"/>
      <c r="I285" s="449"/>
      <c r="J285" s="449"/>
      <c r="K285" s="449"/>
      <c r="L285" s="449"/>
      <c r="M285" s="448"/>
    </row>
    <row r="286" spans="1:13">
      <c r="A286" s="448" t="s">
        <v>449</v>
      </c>
      <c r="B286" s="449"/>
      <c r="C286" s="449"/>
      <c r="D286" s="449"/>
      <c r="E286" s="449"/>
      <c r="F286" s="449"/>
      <c r="G286" s="449"/>
      <c r="H286" s="449"/>
      <c r="I286" s="449"/>
      <c r="J286" s="448"/>
      <c r="K286" s="448"/>
      <c r="L286" s="448"/>
      <c r="M286" s="448"/>
    </row>
    <row r="287" spans="1:13">
      <c r="A287" s="448" t="s">
        <v>465</v>
      </c>
      <c r="B287" s="449"/>
      <c r="C287" s="449"/>
      <c r="D287" s="449"/>
      <c r="E287" s="449"/>
      <c r="F287" s="449"/>
      <c r="G287" s="449"/>
      <c r="H287" s="449"/>
      <c r="I287" s="449"/>
      <c r="J287" s="448"/>
      <c r="K287" s="448"/>
      <c r="L287" s="448"/>
      <c r="M287" s="448"/>
    </row>
    <row r="288" spans="1:13">
      <c r="A288" s="448" t="s">
        <v>466</v>
      </c>
      <c r="B288" s="449"/>
      <c r="C288" s="449"/>
      <c r="D288" s="449"/>
      <c r="E288" s="449"/>
      <c r="F288" s="449"/>
      <c r="G288" s="449"/>
      <c r="H288" s="449"/>
      <c r="I288" s="449"/>
      <c r="J288" s="448"/>
      <c r="K288" s="448"/>
      <c r="L288" s="448"/>
      <c r="M288" s="448"/>
    </row>
    <row r="289" spans="1:13">
      <c r="A289" s="448"/>
      <c r="B289" s="449"/>
      <c r="C289" s="449"/>
      <c r="D289" s="449"/>
      <c r="E289" s="449"/>
      <c r="F289" s="449"/>
      <c r="G289" s="449"/>
      <c r="H289" s="449"/>
      <c r="I289" s="449"/>
      <c r="J289" s="448"/>
      <c r="K289" s="448"/>
      <c r="L289" s="448"/>
      <c r="M289" s="448"/>
    </row>
    <row r="290" spans="1:13">
      <c r="A290" s="448" t="s">
        <v>450</v>
      </c>
      <c r="B290" s="449"/>
      <c r="C290" s="449"/>
      <c r="D290" s="449"/>
      <c r="E290" s="449"/>
      <c r="F290" s="449"/>
      <c r="G290" s="449"/>
      <c r="H290" s="449"/>
      <c r="I290" s="449"/>
      <c r="J290" s="448"/>
      <c r="K290" s="448"/>
      <c r="L290" s="448"/>
      <c r="M290" s="448"/>
    </row>
    <row r="291" spans="1:13">
      <c r="A291" s="448"/>
      <c r="B291" s="450"/>
      <c r="C291" s="450"/>
      <c r="D291" s="450"/>
      <c r="E291" s="450"/>
      <c r="F291" s="450"/>
      <c r="G291" s="450"/>
      <c r="H291" s="450"/>
      <c r="I291" s="450"/>
    </row>
    <row r="292" spans="1:13">
      <c r="A292" s="448" t="s">
        <v>4</v>
      </c>
      <c r="B292" s="450"/>
      <c r="C292" s="450"/>
      <c r="D292" s="450"/>
      <c r="E292" s="450"/>
      <c r="F292" s="450"/>
      <c r="G292" s="450"/>
      <c r="H292" s="450"/>
      <c r="I292" s="450"/>
      <c r="L292" s="451" t="s">
        <v>486</v>
      </c>
    </row>
    <row r="293" spans="1:13">
      <c r="L293" s="451" t="s">
        <v>487</v>
      </c>
    </row>
    <row r="294" spans="1:13">
      <c r="L294" s="451"/>
    </row>
    <row r="295" spans="1:13">
      <c r="A295" s="450" t="s">
        <v>485</v>
      </c>
      <c r="L295" s="451"/>
    </row>
    <row r="296" spans="1:13">
      <c r="A296" s="450" t="s">
        <v>483</v>
      </c>
      <c r="L296" s="451" t="s">
        <v>488</v>
      </c>
    </row>
    <row r="297" spans="1:13">
      <c r="A297" s="450" t="s">
        <v>484</v>
      </c>
      <c r="L297" s="451" t="s">
        <v>418</v>
      </c>
    </row>
    <row r="298" spans="1:13">
      <c r="A298" s="450"/>
    </row>
  </sheetData>
  <mergeCells count="38">
    <mergeCell ref="B9:H9"/>
    <mergeCell ref="B10:H10"/>
    <mergeCell ref="J20:L20"/>
    <mergeCell ref="J18:L18"/>
    <mergeCell ref="J29:L29"/>
    <mergeCell ref="A17:H17"/>
    <mergeCell ref="A16:I16"/>
    <mergeCell ref="A15:I15"/>
    <mergeCell ref="K13:L13"/>
    <mergeCell ref="J34:L34"/>
    <mergeCell ref="J44:L44"/>
    <mergeCell ref="J45:L45"/>
    <mergeCell ref="J76:L76"/>
    <mergeCell ref="K38:L38"/>
    <mergeCell ref="K40:L40"/>
    <mergeCell ref="K41:L41"/>
    <mergeCell ref="K56:L56"/>
    <mergeCell ref="K144:L144"/>
    <mergeCell ref="A100:I100"/>
    <mergeCell ref="A111:I111"/>
    <mergeCell ref="K142:L142"/>
    <mergeCell ref="K143:L143"/>
    <mergeCell ref="J170:L170"/>
    <mergeCell ref="A49:I49"/>
    <mergeCell ref="A50:I50"/>
    <mergeCell ref="A230:H230"/>
    <mergeCell ref="A229:I229"/>
    <mergeCell ref="A155:H155"/>
    <mergeCell ref="A179:H179"/>
    <mergeCell ref="A185:I185"/>
    <mergeCell ref="A216:I216"/>
    <mergeCell ref="K77:L77"/>
    <mergeCell ref="K78:L78"/>
    <mergeCell ref="K79:L79"/>
    <mergeCell ref="J141:L141"/>
    <mergeCell ref="J166:L166"/>
    <mergeCell ref="A154:I154"/>
    <mergeCell ref="A112:H1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opLeftCell="A7" workbookViewId="0">
      <selection activeCell="A38" sqref="A38"/>
    </sheetView>
  </sheetViews>
  <sheetFormatPr defaultRowHeight="15"/>
  <cols>
    <col min="1" max="1" width="5.42578125" customWidth="1"/>
    <col min="2" max="2" width="5.5703125" customWidth="1"/>
    <col min="3" max="3" width="2.7109375" customWidth="1"/>
    <col min="4" max="4" width="6.5703125" customWidth="1"/>
    <col min="5" max="5" width="7" customWidth="1"/>
    <col min="6" max="6" width="17.140625" customWidth="1"/>
    <col min="7" max="7" width="40.42578125" customWidth="1"/>
    <col min="8" max="8" width="9.85546875" customWidth="1"/>
    <col min="9" max="9" width="11.140625" customWidth="1"/>
    <col min="10" max="10" width="10" customWidth="1"/>
    <col min="11" max="11" width="15.140625" customWidth="1"/>
    <col min="15" max="15" width="13.28515625" bestFit="1" customWidth="1"/>
  </cols>
  <sheetData>
    <row r="1" spans="1:15" ht="18.75">
      <c r="A1" s="608" t="s">
        <v>316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3" spans="1:15">
      <c r="A3" s="609" t="s">
        <v>419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</row>
    <row r="4" spans="1:15">
      <c r="A4" s="380" t="s">
        <v>317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5" ht="15.75" thickBo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5">
      <c r="A6" s="418" t="s">
        <v>318</v>
      </c>
      <c r="B6" s="610" t="s">
        <v>318</v>
      </c>
      <c r="C6" s="611"/>
      <c r="D6" s="612" t="s">
        <v>425</v>
      </c>
      <c r="E6" s="613"/>
      <c r="F6" s="419" t="s">
        <v>319</v>
      </c>
      <c r="G6" s="614" t="s">
        <v>320</v>
      </c>
      <c r="H6" s="618" t="s">
        <v>421</v>
      </c>
      <c r="I6" s="420" t="s">
        <v>422</v>
      </c>
      <c r="J6" s="618" t="s">
        <v>423</v>
      </c>
      <c r="K6" s="421" t="s">
        <v>321</v>
      </c>
    </row>
    <row r="7" spans="1:15" ht="24" customHeight="1" thickBot="1">
      <c r="A7" s="422" t="s">
        <v>322</v>
      </c>
      <c r="B7" s="616" t="s">
        <v>323</v>
      </c>
      <c r="C7" s="617"/>
      <c r="D7" s="423" t="s">
        <v>324</v>
      </c>
      <c r="E7" s="424" t="s">
        <v>325</v>
      </c>
      <c r="F7" s="425" t="s">
        <v>326</v>
      </c>
      <c r="G7" s="615"/>
      <c r="H7" s="619"/>
      <c r="I7" s="425" t="s">
        <v>2</v>
      </c>
      <c r="J7" s="619"/>
      <c r="K7" s="426" t="s">
        <v>327</v>
      </c>
    </row>
    <row r="8" spans="1:15" ht="28.5" customHeight="1">
      <c r="A8" s="621" t="s">
        <v>328</v>
      </c>
      <c r="B8" s="623" t="s">
        <v>329</v>
      </c>
      <c r="C8" s="624"/>
      <c r="D8" s="381" t="s">
        <v>330</v>
      </c>
      <c r="E8" s="381" t="s">
        <v>331</v>
      </c>
      <c r="F8" s="382" t="s">
        <v>332</v>
      </c>
      <c r="G8" s="383" t="s">
        <v>333</v>
      </c>
      <c r="H8" s="384">
        <v>3889</v>
      </c>
      <c r="I8" s="384">
        <v>80000</v>
      </c>
      <c r="J8" s="384">
        <v>79080</v>
      </c>
      <c r="K8" s="385" t="s">
        <v>334</v>
      </c>
    </row>
    <row r="9" spans="1:15" ht="36.75" customHeight="1">
      <c r="A9" s="622"/>
      <c r="B9" s="625"/>
      <c r="C9" s="626"/>
      <c r="D9" s="386" t="s">
        <v>330</v>
      </c>
      <c r="E9" s="386" t="s">
        <v>331</v>
      </c>
      <c r="F9" s="387" t="s">
        <v>338</v>
      </c>
      <c r="G9" s="388" t="s">
        <v>336</v>
      </c>
      <c r="H9" s="389">
        <v>0</v>
      </c>
      <c r="I9" s="389">
        <v>18750</v>
      </c>
      <c r="J9" s="389">
        <v>18750</v>
      </c>
      <c r="K9" s="390" t="s">
        <v>337</v>
      </c>
    </row>
    <row r="10" spans="1:15" ht="32.25" customHeight="1">
      <c r="A10" s="622"/>
      <c r="B10" s="625"/>
      <c r="C10" s="626"/>
      <c r="D10" s="386" t="s">
        <v>330</v>
      </c>
      <c r="E10" s="386" t="s">
        <v>331</v>
      </c>
      <c r="F10" s="387" t="s">
        <v>359</v>
      </c>
      <c r="G10" s="388" t="s">
        <v>339</v>
      </c>
      <c r="H10" s="389">
        <v>0</v>
      </c>
      <c r="I10" s="389">
        <v>5000</v>
      </c>
      <c r="J10" s="389">
        <v>3125</v>
      </c>
      <c r="K10" s="390" t="s">
        <v>340</v>
      </c>
      <c r="O10" s="358"/>
    </row>
    <row r="11" spans="1:15" ht="32.25" customHeight="1">
      <c r="A11" s="622"/>
      <c r="B11" s="627"/>
      <c r="C11" s="628"/>
      <c r="D11" s="386" t="s">
        <v>330</v>
      </c>
      <c r="E11" s="386" t="s">
        <v>331</v>
      </c>
      <c r="F11" s="387" t="s">
        <v>341</v>
      </c>
      <c r="G11" s="388" t="s">
        <v>342</v>
      </c>
      <c r="H11" s="389">
        <v>0</v>
      </c>
      <c r="I11" s="389">
        <v>13750</v>
      </c>
      <c r="J11" s="389">
        <v>13750</v>
      </c>
      <c r="K11" s="390" t="s">
        <v>343</v>
      </c>
    </row>
    <row r="12" spans="1:15" ht="26.25" customHeight="1">
      <c r="A12" s="629" t="s">
        <v>344</v>
      </c>
      <c r="B12" s="631" t="s">
        <v>345</v>
      </c>
      <c r="C12" s="632"/>
      <c r="D12" s="381" t="s">
        <v>330</v>
      </c>
      <c r="E12" s="391" t="s">
        <v>346</v>
      </c>
      <c r="F12" s="387" t="s">
        <v>349</v>
      </c>
      <c r="G12" s="392" t="s">
        <v>347</v>
      </c>
      <c r="H12" s="389">
        <v>681598</v>
      </c>
      <c r="I12" s="389">
        <v>1110625</v>
      </c>
      <c r="J12" s="389">
        <v>850788</v>
      </c>
      <c r="K12" s="390" t="s">
        <v>348</v>
      </c>
    </row>
    <row r="13" spans="1:15" ht="26.25" customHeight="1">
      <c r="A13" s="622"/>
      <c r="B13" s="633"/>
      <c r="C13" s="634"/>
      <c r="D13" s="386" t="s">
        <v>330</v>
      </c>
      <c r="E13" s="391" t="s">
        <v>346</v>
      </c>
      <c r="F13" s="387" t="s">
        <v>352</v>
      </c>
      <c r="G13" s="392" t="s">
        <v>350</v>
      </c>
      <c r="H13" s="389">
        <v>0</v>
      </c>
      <c r="I13" s="389">
        <v>1800000</v>
      </c>
      <c r="J13" s="389">
        <v>0</v>
      </c>
      <c r="K13" s="390" t="s">
        <v>351</v>
      </c>
    </row>
    <row r="14" spans="1:15" ht="26.25" customHeight="1">
      <c r="A14" s="622"/>
      <c r="B14" s="633"/>
      <c r="C14" s="634"/>
      <c r="D14" s="386" t="s">
        <v>330</v>
      </c>
      <c r="E14" s="391" t="s">
        <v>346</v>
      </c>
      <c r="F14" s="387" t="s">
        <v>427</v>
      </c>
      <c r="G14" s="388" t="s">
        <v>353</v>
      </c>
      <c r="H14" s="389">
        <v>200000</v>
      </c>
      <c r="I14" s="389">
        <v>0</v>
      </c>
      <c r="J14" s="389">
        <v>0</v>
      </c>
      <c r="K14" s="390" t="s">
        <v>351</v>
      </c>
    </row>
    <row r="15" spans="1:15" ht="26.25" customHeight="1">
      <c r="A15" s="622"/>
      <c r="B15" s="633"/>
      <c r="C15" s="634"/>
      <c r="D15" s="386" t="s">
        <v>330</v>
      </c>
      <c r="E15" s="391" t="s">
        <v>346</v>
      </c>
      <c r="F15" s="387" t="s">
        <v>354</v>
      </c>
      <c r="G15" s="388" t="s">
        <v>426</v>
      </c>
      <c r="H15" s="389">
        <v>0</v>
      </c>
      <c r="I15" s="389">
        <v>250000</v>
      </c>
      <c r="J15" s="389">
        <v>250000</v>
      </c>
      <c r="K15" s="393" t="s">
        <v>355</v>
      </c>
    </row>
    <row r="16" spans="1:15" ht="26.25" customHeight="1">
      <c r="A16" s="622"/>
      <c r="B16" s="635"/>
      <c r="C16" s="636"/>
      <c r="D16" s="386" t="s">
        <v>330</v>
      </c>
      <c r="E16" s="391" t="s">
        <v>331</v>
      </c>
      <c r="F16" s="387" t="s">
        <v>335</v>
      </c>
      <c r="G16" s="392" t="s">
        <v>356</v>
      </c>
      <c r="H16" s="389">
        <v>0</v>
      </c>
      <c r="I16" s="389">
        <v>61250</v>
      </c>
      <c r="J16" s="389">
        <v>61250</v>
      </c>
      <c r="K16" s="390" t="s">
        <v>357</v>
      </c>
    </row>
    <row r="17" spans="1:11" ht="84.75" customHeight="1">
      <c r="A17" s="630"/>
      <c r="B17" s="637" t="s">
        <v>358</v>
      </c>
      <c r="C17" s="638"/>
      <c r="D17" s="394" t="s">
        <v>330</v>
      </c>
      <c r="E17" s="395" t="s">
        <v>331</v>
      </c>
      <c r="F17" s="396" t="s">
        <v>428</v>
      </c>
      <c r="G17" s="397" t="s">
        <v>360</v>
      </c>
      <c r="H17" s="398">
        <v>0</v>
      </c>
      <c r="I17" s="398">
        <v>38000</v>
      </c>
      <c r="J17" s="398">
        <v>38000</v>
      </c>
      <c r="K17" s="399" t="s">
        <v>357</v>
      </c>
    </row>
    <row r="18" spans="1:11" ht="51" customHeight="1">
      <c r="A18" s="639" t="s">
        <v>361</v>
      </c>
      <c r="B18" s="642" t="s">
        <v>362</v>
      </c>
      <c r="C18" s="643"/>
      <c r="D18" s="394" t="s">
        <v>330</v>
      </c>
      <c r="E18" s="395" t="s">
        <v>363</v>
      </c>
      <c r="F18" s="396" t="s">
        <v>364</v>
      </c>
      <c r="G18" s="400" t="s">
        <v>365</v>
      </c>
      <c r="H18" s="398">
        <v>157750</v>
      </c>
      <c r="I18" s="398">
        <v>281750</v>
      </c>
      <c r="J18" s="398">
        <v>281750</v>
      </c>
      <c r="K18" s="399" t="s">
        <v>366</v>
      </c>
    </row>
    <row r="19" spans="1:11" ht="19.5" customHeight="1">
      <c r="A19" s="640"/>
      <c r="B19" s="644" t="s">
        <v>367</v>
      </c>
      <c r="C19" s="645"/>
      <c r="D19" s="386" t="s">
        <v>368</v>
      </c>
      <c r="E19" s="391" t="s">
        <v>369</v>
      </c>
      <c r="F19" s="387" t="s">
        <v>370</v>
      </c>
      <c r="G19" s="392" t="s">
        <v>371</v>
      </c>
      <c r="H19" s="389">
        <v>36500</v>
      </c>
      <c r="I19" s="389">
        <v>119000</v>
      </c>
      <c r="J19" s="389">
        <v>129545</v>
      </c>
      <c r="K19" s="393" t="s">
        <v>372</v>
      </c>
    </row>
    <row r="20" spans="1:11" ht="19.5" customHeight="1">
      <c r="A20" s="640"/>
      <c r="B20" s="646"/>
      <c r="C20" s="647"/>
      <c r="D20" s="386" t="s">
        <v>330</v>
      </c>
      <c r="E20" s="391" t="s">
        <v>373</v>
      </c>
      <c r="F20" s="387" t="s">
        <v>374</v>
      </c>
      <c r="G20" s="392" t="s">
        <v>375</v>
      </c>
      <c r="H20" s="389">
        <v>2000</v>
      </c>
      <c r="I20" s="389">
        <v>7000</v>
      </c>
      <c r="J20" s="389">
        <v>7000</v>
      </c>
      <c r="K20" s="393" t="s">
        <v>376</v>
      </c>
    </row>
    <row r="21" spans="1:11" ht="19.5" customHeight="1">
      <c r="A21" s="640"/>
      <c r="B21" s="646"/>
      <c r="C21" s="647"/>
      <c r="D21" s="386" t="s">
        <v>330</v>
      </c>
      <c r="E21" s="391" t="s">
        <v>373</v>
      </c>
      <c r="F21" s="387" t="s">
        <v>377</v>
      </c>
      <c r="G21" s="392" t="s">
        <v>378</v>
      </c>
      <c r="H21" s="389">
        <v>3780</v>
      </c>
      <c r="I21" s="389">
        <v>38200</v>
      </c>
      <c r="J21" s="389">
        <v>38283</v>
      </c>
      <c r="K21" s="393" t="s">
        <v>379</v>
      </c>
    </row>
    <row r="22" spans="1:11" ht="18.75" customHeight="1">
      <c r="A22" s="640"/>
      <c r="B22" s="648"/>
      <c r="C22" s="649"/>
      <c r="D22" s="386" t="s">
        <v>330</v>
      </c>
      <c r="E22" s="391" t="s">
        <v>380</v>
      </c>
      <c r="F22" s="387" t="s">
        <v>381</v>
      </c>
      <c r="G22" s="392" t="s">
        <v>382</v>
      </c>
      <c r="H22" s="389">
        <v>1500</v>
      </c>
      <c r="I22" s="389">
        <v>32000</v>
      </c>
      <c r="J22" s="389">
        <v>32019</v>
      </c>
      <c r="K22" s="393" t="s">
        <v>372</v>
      </c>
    </row>
    <row r="23" spans="1:11" ht="24.75">
      <c r="A23" s="640"/>
      <c r="B23" s="650" t="s">
        <v>383</v>
      </c>
      <c r="C23" s="651"/>
      <c r="D23" s="386" t="s">
        <v>330</v>
      </c>
      <c r="E23" s="391" t="s">
        <v>373</v>
      </c>
      <c r="F23" s="387" t="s">
        <v>384</v>
      </c>
      <c r="G23" s="388" t="s">
        <v>385</v>
      </c>
      <c r="H23" s="389">
        <v>0</v>
      </c>
      <c r="I23" s="389">
        <v>0</v>
      </c>
      <c r="J23" s="389">
        <v>0</v>
      </c>
      <c r="K23" s="390" t="s">
        <v>386</v>
      </c>
    </row>
    <row r="24" spans="1:11">
      <c r="A24" s="640"/>
      <c r="B24" s="625"/>
      <c r="C24" s="626"/>
      <c r="D24" s="386" t="s">
        <v>330</v>
      </c>
      <c r="E24" s="391" t="s">
        <v>373</v>
      </c>
      <c r="F24" s="387" t="s">
        <v>390</v>
      </c>
      <c r="G24" s="388" t="s">
        <v>387</v>
      </c>
      <c r="H24" s="389">
        <v>491736</v>
      </c>
      <c r="I24" s="389">
        <v>620000</v>
      </c>
      <c r="J24" s="389">
        <v>491377</v>
      </c>
      <c r="K24" s="390" t="s">
        <v>388</v>
      </c>
    </row>
    <row r="25" spans="1:11" ht="16.5" customHeight="1">
      <c r="A25" s="640"/>
      <c r="B25" s="625"/>
      <c r="C25" s="626"/>
      <c r="D25" s="386" t="s">
        <v>330</v>
      </c>
      <c r="E25" s="391" t="s">
        <v>373</v>
      </c>
      <c r="F25" s="387" t="s">
        <v>429</v>
      </c>
      <c r="G25" s="388" t="s">
        <v>389</v>
      </c>
      <c r="H25" s="389">
        <v>0</v>
      </c>
      <c r="I25" s="389">
        <v>0</v>
      </c>
      <c r="J25" s="389">
        <v>0</v>
      </c>
      <c r="K25" s="390" t="s">
        <v>388</v>
      </c>
    </row>
    <row r="26" spans="1:11">
      <c r="A26" s="640"/>
      <c r="B26" s="625"/>
      <c r="C26" s="626"/>
      <c r="D26" s="386" t="s">
        <v>330</v>
      </c>
      <c r="E26" s="391" t="s">
        <v>373</v>
      </c>
      <c r="F26" s="387" t="s">
        <v>430</v>
      </c>
      <c r="G26" s="392" t="s">
        <v>391</v>
      </c>
      <c r="H26" s="389">
        <v>0</v>
      </c>
      <c r="I26" s="389">
        <v>0</v>
      </c>
      <c r="J26" s="389">
        <v>0</v>
      </c>
      <c r="K26" s="393" t="s">
        <v>392</v>
      </c>
    </row>
    <row r="27" spans="1:11">
      <c r="A27" s="641"/>
      <c r="B27" s="627"/>
      <c r="C27" s="628"/>
      <c r="D27" s="401" t="s">
        <v>330</v>
      </c>
      <c r="E27" s="391" t="s">
        <v>380</v>
      </c>
      <c r="F27" s="387" t="s">
        <v>431</v>
      </c>
      <c r="G27" s="392" t="s">
        <v>393</v>
      </c>
      <c r="H27" s="389">
        <v>0</v>
      </c>
      <c r="I27" s="389">
        <v>690000</v>
      </c>
      <c r="J27" s="389">
        <v>440681</v>
      </c>
      <c r="K27" s="393" t="s">
        <v>388</v>
      </c>
    </row>
    <row r="28" spans="1:11" ht="18" customHeight="1">
      <c r="A28" s="639" t="s">
        <v>394</v>
      </c>
      <c r="B28" s="653" t="s">
        <v>395</v>
      </c>
      <c r="C28" s="654"/>
      <c r="D28" s="386" t="s">
        <v>330</v>
      </c>
      <c r="E28" s="386" t="s">
        <v>396</v>
      </c>
      <c r="F28" s="387" t="s">
        <v>397</v>
      </c>
      <c r="G28" s="392" t="s">
        <v>398</v>
      </c>
      <c r="H28" s="389">
        <v>34451</v>
      </c>
      <c r="I28" s="389">
        <v>42800</v>
      </c>
      <c r="J28" s="389">
        <v>44588</v>
      </c>
      <c r="K28" s="393" t="s">
        <v>399</v>
      </c>
    </row>
    <row r="29" spans="1:11" ht="17.25" customHeight="1">
      <c r="A29" s="640"/>
      <c r="B29" s="655"/>
      <c r="C29" s="656"/>
      <c r="D29" s="386" t="s">
        <v>330</v>
      </c>
      <c r="E29" s="386" t="s">
        <v>396</v>
      </c>
      <c r="F29" s="387" t="s">
        <v>400</v>
      </c>
      <c r="G29" s="392" t="s">
        <v>401</v>
      </c>
      <c r="H29" s="389">
        <v>40730</v>
      </c>
      <c r="I29" s="389">
        <v>63800</v>
      </c>
      <c r="J29" s="389">
        <v>63824</v>
      </c>
      <c r="K29" s="393" t="s">
        <v>399</v>
      </c>
    </row>
    <row r="30" spans="1:11" ht="17.25" customHeight="1">
      <c r="A30" s="640"/>
      <c r="B30" s="655"/>
      <c r="C30" s="656"/>
      <c r="D30" s="386" t="s">
        <v>330</v>
      </c>
      <c r="E30" s="386" t="s">
        <v>396</v>
      </c>
      <c r="F30" s="387" t="s">
        <v>402</v>
      </c>
      <c r="G30" s="392" t="s">
        <v>403</v>
      </c>
      <c r="H30" s="389">
        <v>0</v>
      </c>
      <c r="I30" s="389">
        <v>27700</v>
      </c>
      <c r="J30" s="389">
        <v>27705</v>
      </c>
      <c r="K30" s="393" t="s">
        <v>399</v>
      </c>
    </row>
    <row r="31" spans="1:11" ht="17.25" customHeight="1">
      <c r="A31" s="640"/>
      <c r="B31" s="655"/>
      <c r="C31" s="656"/>
      <c r="D31" s="386" t="s">
        <v>330</v>
      </c>
      <c r="E31" s="386" t="s">
        <v>396</v>
      </c>
      <c r="F31" s="387" t="s">
        <v>404</v>
      </c>
      <c r="G31" s="392" t="s">
        <v>405</v>
      </c>
      <c r="H31" s="389">
        <v>0</v>
      </c>
      <c r="I31" s="389">
        <v>30500</v>
      </c>
      <c r="J31" s="389">
        <v>30500</v>
      </c>
      <c r="K31" s="393" t="s">
        <v>388</v>
      </c>
    </row>
    <row r="32" spans="1:11" ht="17.25" customHeight="1">
      <c r="A32" s="640"/>
      <c r="B32" s="655"/>
      <c r="C32" s="656"/>
      <c r="D32" s="386" t="s">
        <v>330</v>
      </c>
      <c r="E32" s="386" t="s">
        <v>396</v>
      </c>
      <c r="F32" s="387" t="s">
        <v>406</v>
      </c>
      <c r="G32" s="392" t="s">
        <v>407</v>
      </c>
      <c r="H32" s="389"/>
      <c r="I32" s="389">
        <v>22000</v>
      </c>
      <c r="J32" s="389">
        <v>21946</v>
      </c>
      <c r="K32" s="393" t="s">
        <v>388</v>
      </c>
    </row>
    <row r="33" spans="1:11" ht="17.25" customHeight="1">
      <c r="A33" s="640"/>
      <c r="B33" s="655"/>
      <c r="C33" s="656"/>
      <c r="D33" s="386" t="s">
        <v>330</v>
      </c>
      <c r="E33" s="386" t="s">
        <v>408</v>
      </c>
      <c r="F33" s="387" t="s">
        <v>409</v>
      </c>
      <c r="G33" s="392" t="s">
        <v>410</v>
      </c>
      <c r="H33" s="389">
        <v>50323</v>
      </c>
      <c r="I33" s="389">
        <v>112000</v>
      </c>
      <c r="J33" s="389">
        <v>112920</v>
      </c>
      <c r="K33" s="393" t="s">
        <v>388</v>
      </c>
    </row>
    <row r="34" spans="1:11" ht="17.25" customHeight="1">
      <c r="A34" s="640"/>
      <c r="B34" s="655"/>
      <c r="C34" s="656"/>
      <c r="D34" s="386" t="s">
        <v>330</v>
      </c>
      <c r="E34" s="386" t="s">
        <v>408</v>
      </c>
      <c r="F34" s="387" t="s">
        <v>411</v>
      </c>
      <c r="G34" s="392" t="s">
        <v>412</v>
      </c>
      <c r="H34" s="389">
        <v>0</v>
      </c>
      <c r="I34" s="389">
        <v>23000</v>
      </c>
      <c r="J34" s="389">
        <v>18667</v>
      </c>
      <c r="K34" s="393" t="s">
        <v>388</v>
      </c>
    </row>
    <row r="35" spans="1:11" ht="18.75" customHeight="1" thickBot="1">
      <c r="A35" s="652"/>
      <c r="B35" s="657"/>
      <c r="C35" s="658"/>
      <c r="D35" s="402" t="s">
        <v>330</v>
      </c>
      <c r="E35" s="402" t="s">
        <v>408</v>
      </c>
      <c r="F35" s="403" t="s">
        <v>413</v>
      </c>
      <c r="G35" s="404" t="s">
        <v>424</v>
      </c>
      <c r="H35" s="405">
        <v>130150</v>
      </c>
      <c r="I35" s="405">
        <v>119000</v>
      </c>
      <c r="J35" s="405">
        <v>119700</v>
      </c>
      <c r="K35" s="406" t="s">
        <v>388</v>
      </c>
    </row>
    <row r="37" spans="1:11">
      <c r="D37" s="407"/>
      <c r="E37" s="407"/>
      <c r="F37" s="408"/>
      <c r="G37" s="409" t="s">
        <v>420</v>
      </c>
      <c r="H37" s="410"/>
      <c r="I37" s="410"/>
      <c r="J37" s="408"/>
    </row>
    <row r="38" spans="1:11">
      <c r="A38" s="411" t="s">
        <v>436</v>
      </c>
      <c r="B38" s="411"/>
      <c r="C38" s="411"/>
      <c r="D38" s="412"/>
      <c r="E38" s="412"/>
      <c r="F38" s="411"/>
      <c r="G38" s="413"/>
      <c r="H38" s="414"/>
      <c r="I38" s="414"/>
      <c r="J38" s="411"/>
      <c r="K38" s="411"/>
    </row>
    <row r="39" spans="1:11">
      <c r="A39" s="411" t="s">
        <v>414</v>
      </c>
      <c r="B39" s="411"/>
      <c r="C39" s="411"/>
      <c r="D39" s="412"/>
      <c r="E39" s="412"/>
      <c r="F39" s="411"/>
      <c r="G39" s="413"/>
      <c r="H39" s="414"/>
      <c r="I39" s="414"/>
      <c r="J39" s="411"/>
      <c r="K39" s="411"/>
    </row>
    <row r="40" spans="1:11">
      <c r="A40" s="411"/>
      <c r="B40" s="411"/>
      <c r="C40" s="411"/>
      <c r="D40" s="412"/>
      <c r="E40" s="412"/>
      <c r="F40" s="411"/>
      <c r="G40" s="413"/>
      <c r="H40" s="414"/>
      <c r="I40" s="414"/>
      <c r="J40" s="411"/>
      <c r="K40" s="411"/>
    </row>
    <row r="41" spans="1:11">
      <c r="A41" s="411" t="s">
        <v>415</v>
      </c>
      <c r="B41" s="411" t="s">
        <v>432</v>
      </c>
      <c r="C41" s="411"/>
      <c r="D41" s="412"/>
      <c r="E41" s="412"/>
      <c r="F41" s="411"/>
      <c r="G41" s="411"/>
      <c r="H41" s="414"/>
      <c r="I41" s="414"/>
      <c r="J41" s="411"/>
      <c r="K41" s="411"/>
    </row>
    <row r="42" spans="1:11">
      <c r="A42" s="411" t="s">
        <v>433</v>
      </c>
      <c r="B42" s="411"/>
      <c r="C42" s="411"/>
      <c r="D42" s="412"/>
      <c r="E42" s="412"/>
      <c r="F42" s="411"/>
      <c r="G42" s="411"/>
      <c r="H42" s="415"/>
      <c r="I42" s="415"/>
      <c r="J42" s="411"/>
      <c r="K42" s="411"/>
    </row>
    <row r="43" spans="1:11">
      <c r="A43" s="411" t="s">
        <v>434</v>
      </c>
      <c r="B43" s="411"/>
      <c r="C43" s="411"/>
      <c r="D43" s="412"/>
      <c r="E43" s="412"/>
      <c r="F43" s="411"/>
      <c r="G43" s="416" t="s">
        <v>416</v>
      </c>
      <c r="H43" s="415"/>
      <c r="I43" s="620" t="s">
        <v>417</v>
      </c>
      <c r="J43" s="620"/>
      <c r="K43" s="411"/>
    </row>
    <row r="44" spans="1:11">
      <c r="A44" s="411"/>
      <c r="B44" s="411"/>
      <c r="C44" s="411"/>
      <c r="D44" s="411"/>
      <c r="E44" s="411"/>
      <c r="F44" s="411"/>
      <c r="G44" s="411"/>
      <c r="H44" s="415"/>
      <c r="I44" s="620" t="s">
        <v>418</v>
      </c>
      <c r="J44" s="620"/>
      <c r="K44" s="411"/>
    </row>
    <row r="45" spans="1:11">
      <c r="A45" s="411"/>
      <c r="B45" s="411"/>
      <c r="C45" s="411"/>
      <c r="D45" s="411"/>
      <c r="E45" s="411"/>
      <c r="F45" s="411"/>
      <c r="G45" s="411" t="s">
        <v>4</v>
      </c>
      <c r="H45" s="415"/>
      <c r="I45" s="620"/>
      <c r="J45" s="620"/>
      <c r="K45" s="411"/>
    </row>
    <row r="46" spans="1:11">
      <c r="A46" s="411"/>
      <c r="B46" s="411"/>
      <c r="C46" s="411"/>
      <c r="D46" s="411"/>
      <c r="E46" s="411"/>
      <c r="F46" s="411"/>
      <c r="G46" s="411"/>
      <c r="H46" s="415"/>
      <c r="I46" s="620"/>
      <c r="J46" s="620"/>
      <c r="K46" s="411"/>
    </row>
    <row r="47" spans="1:11">
      <c r="A47" s="411"/>
      <c r="B47" s="411"/>
      <c r="C47" s="411"/>
      <c r="D47" s="411"/>
      <c r="E47" s="411"/>
      <c r="F47" s="411"/>
      <c r="G47" s="411"/>
      <c r="H47" s="415"/>
      <c r="I47" s="620"/>
      <c r="J47" s="620"/>
      <c r="K47" s="411"/>
    </row>
    <row r="48" spans="1:11">
      <c r="D48" s="408"/>
      <c r="E48" s="408"/>
      <c r="F48" s="408"/>
      <c r="G48" s="408"/>
      <c r="H48" s="417"/>
      <c r="I48" s="417"/>
      <c r="J48" s="408"/>
    </row>
  </sheetData>
  <mergeCells count="24">
    <mergeCell ref="I44:J44"/>
    <mergeCell ref="I45:J45"/>
    <mergeCell ref="I46:J46"/>
    <mergeCell ref="I47:J47"/>
    <mergeCell ref="A8:A11"/>
    <mergeCell ref="B8:C11"/>
    <mergeCell ref="A12:A17"/>
    <mergeCell ref="B12:C16"/>
    <mergeCell ref="B17:C17"/>
    <mergeCell ref="A18:A27"/>
    <mergeCell ref="B18:C18"/>
    <mergeCell ref="B19:C22"/>
    <mergeCell ref="B23:C27"/>
    <mergeCell ref="I43:J43"/>
    <mergeCell ref="A28:A35"/>
    <mergeCell ref="B28:C35"/>
    <mergeCell ref="A1:K1"/>
    <mergeCell ref="A3:K3"/>
    <mergeCell ref="B6:C6"/>
    <mergeCell ref="D6:E6"/>
    <mergeCell ref="G6:G7"/>
    <mergeCell ref="B7:C7"/>
    <mergeCell ref="H6:H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2018-08-13T11:42:24Z</cp:lastPrinted>
  <dcterms:created xsi:type="dcterms:W3CDTF">2017-08-29T08:35:34Z</dcterms:created>
  <dcterms:modified xsi:type="dcterms:W3CDTF">2018-08-13T11:43:50Z</dcterms:modified>
</cp:coreProperties>
</file>