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DOKUMENTI_\Desktop\"/>
    </mc:Choice>
  </mc:AlternateContent>
  <xr:revisionPtr revIDLastSave="0" documentId="13_ncr:1_{05FDB0FC-E68D-4113-BB46-483D6C1A278C}" xr6:coauthVersionLast="36" xr6:coauthVersionMax="36" xr10:uidLastSave="{00000000-0000-0000-0000-000000000000}"/>
  <bookViews>
    <workbookView xWindow="0" yWindow="0" windowWidth="23040" windowHeight="9060" tabRatio="999" activeTab="1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71" i="1" l="1"/>
  <c r="N71" i="1"/>
  <c r="P52" i="2" l="1"/>
  <c r="P53" i="2"/>
  <c r="O52" i="2"/>
  <c r="P257" i="2"/>
  <c r="P77" i="2"/>
  <c r="P167" i="2" l="1"/>
  <c r="P74" i="2" l="1"/>
  <c r="P55" i="2" l="1"/>
  <c r="P61" i="2" l="1"/>
  <c r="P159" i="2"/>
  <c r="P70" i="2"/>
  <c r="P33" i="2"/>
  <c r="P17" i="2"/>
  <c r="P54" i="2" l="1"/>
  <c r="P138" i="2"/>
  <c r="P299" i="2"/>
  <c r="P217" i="2" l="1"/>
  <c r="P205" i="2"/>
  <c r="P178" i="2"/>
  <c r="N101" i="1" l="1"/>
  <c r="N96" i="1"/>
  <c r="O96" i="1" s="1"/>
  <c r="M93" i="1"/>
  <c r="N94" i="1"/>
  <c r="L93" i="1"/>
  <c r="O94" i="1"/>
  <c r="P94" i="1"/>
  <c r="P96" i="1" l="1"/>
  <c r="N93" i="1"/>
  <c r="P93" i="1" s="1"/>
  <c r="N78" i="1"/>
  <c r="N89" i="1"/>
  <c r="N87" i="1"/>
  <c r="N83" i="1"/>
  <c r="N72" i="1"/>
  <c r="O93" i="1" l="1"/>
  <c r="N51" i="1"/>
  <c r="N47" i="1"/>
  <c r="N59" i="1"/>
  <c r="N56" i="1"/>
  <c r="N46" i="1" l="1"/>
  <c r="P274" i="2"/>
  <c r="O274" i="2"/>
  <c r="N274" i="2"/>
  <c r="R274" i="2" l="1"/>
  <c r="P123" i="2"/>
  <c r="O123" i="2"/>
  <c r="N123" i="2"/>
  <c r="P119" i="2"/>
  <c r="O119" i="2"/>
  <c r="N119" i="2"/>
  <c r="O178" i="2" l="1"/>
  <c r="R176" i="2"/>
  <c r="R175" i="2"/>
  <c r="R174" i="2"/>
  <c r="R173" i="2"/>
  <c r="R172" i="2"/>
  <c r="R171" i="2"/>
  <c r="O217" i="2" l="1"/>
  <c r="O205" i="2"/>
  <c r="O138" i="2" l="1"/>
  <c r="P99" i="1" l="1"/>
  <c r="O299" i="2" l="1"/>
  <c r="N97" i="2" l="1"/>
  <c r="N96" i="2" s="1"/>
  <c r="O187" i="2" l="1"/>
  <c r="O185" i="2"/>
  <c r="O77" i="2"/>
  <c r="O74" i="2" s="1"/>
  <c r="R72" i="2"/>
  <c r="O85" i="2"/>
  <c r="O84" i="2" s="1"/>
  <c r="O184" i="2" l="1"/>
  <c r="R250" i="2"/>
  <c r="Q250" i="2"/>
  <c r="Q249" i="2"/>
  <c r="O249" i="2"/>
  <c r="O248" i="2" s="1"/>
  <c r="O247" i="2" s="1"/>
  <c r="N247" i="2"/>
  <c r="R168" i="2"/>
  <c r="R169" i="2"/>
  <c r="R170" i="2"/>
  <c r="Q167" i="2"/>
  <c r="O146" i="2"/>
  <c r="P148" i="2"/>
  <c r="P147" i="2" s="1"/>
  <c r="N148" i="2"/>
  <c r="R149" i="2"/>
  <c r="Q103" i="2"/>
  <c r="R103" i="2"/>
  <c r="Q58" i="2"/>
  <c r="P105" i="2"/>
  <c r="P104" i="2" s="1"/>
  <c r="P103" i="2" s="1"/>
  <c r="O104" i="2"/>
  <c r="O103" i="2" s="1"/>
  <c r="N105" i="2"/>
  <c r="N104" i="2" s="1"/>
  <c r="N103" i="2" s="1"/>
  <c r="R249" i="2" l="1"/>
  <c r="R167" i="2"/>
  <c r="N147" i="2"/>
  <c r="N146" i="2" s="1"/>
  <c r="R148" i="2"/>
  <c r="P146" i="2"/>
  <c r="R147" i="2"/>
  <c r="P70" i="1"/>
  <c r="O97" i="1"/>
  <c r="O98" i="1"/>
  <c r="O100" i="1"/>
  <c r="O73" i="1"/>
  <c r="O75" i="1"/>
  <c r="O76" i="1"/>
  <c r="O79" i="1"/>
  <c r="O80" i="1"/>
  <c r="O81" i="1"/>
  <c r="O82" i="1"/>
  <c r="O84" i="1"/>
  <c r="O88" i="1"/>
  <c r="O90" i="1"/>
  <c r="O92" i="1"/>
  <c r="P58" i="1"/>
  <c r="P60" i="1"/>
  <c r="P61" i="1"/>
  <c r="P62" i="1"/>
  <c r="P64" i="1"/>
  <c r="P66" i="1"/>
  <c r="P67" i="1"/>
  <c r="O48" i="1"/>
  <c r="O49" i="1"/>
  <c r="O50" i="1"/>
  <c r="O52" i="1"/>
  <c r="O57" i="1"/>
  <c r="O58" i="1"/>
  <c r="O60" i="1"/>
  <c r="O61" i="1"/>
  <c r="O62" i="1"/>
  <c r="R248" i="2" l="1"/>
  <c r="P247" i="2"/>
  <c r="Q248" i="2"/>
  <c r="R146" i="2"/>
  <c r="N270" i="2"/>
  <c r="O51" i="1" l="1"/>
  <c r="Q247" i="2"/>
  <c r="R247" i="2"/>
  <c r="R26" i="2"/>
  <c r="R244" i="2"/>
  <c r="P243" i="2"/>
  <c r="P242" i="2" s="1"/>
  <c r="O241" i="2"/>
  <c r="N243" i="2"/>
  <c r="N242" i="2" s="1"/>
  <c r="N241" i="2" s="1"/>
  <c r="R235" i="2"/>
  <c r="O233" i="2"/>
  <c r="P232" i="2"/>
  <c r="N232" i="2"/>
  <c r="R212" i="2"/>
  <c r="P211" i="2"/>
  <c r="P210" i="2" s="1"/>
  <c r="P209" i="2" s="1"/>
  <c r="N209" i="2"/>
  <c r="R69" i="2"/>
  <c r="P86" i="1"/>
  <c r="R242" i="2" l="1"/>
  <c r="R233" i="2"/>
  <c r="R243" i="2"/>
  <c r="P85" i="1"/>
  <c r="P241" i="2"/>
  <c r="R234" i="2"/>
  <c r="O232" i="2"/>
  <c r="R232" i="2" s="1"/>
  <c r="R68" i="2"/>
  <c r="O209" i="2"/>
  <c r="R209" i="2" s="1"/>
  <c r="R210" i="2"/>
  <c r="R211" i="2"/>
  <c r="P65" i="1" l="1"/>
  <c r="R241" i="2"/>
  <c r="R281" i="2"/>
  <c r="Q231" i="2"/>
  <c r="Q137" i="2"/>
  <c r="R231" i="2" l="1"/>
  <c r="R298" i="2"/>
  <c r="P297" i="2"/>
  <c r="N297" i="2"/>
  <c r="N296" i="2" s="1"/>
  <c r="N295" i="2" s="1"/>
  <c r="R269" i="2"/>
  <c r="P268" i="2"/>
  <c r="N266" i="2"/>
  <c r="O266" i="2"/>
  <c r="N228" i="2"/>
  <c r="O230" i="2"/>
  <c r="O229" i="2" s="1"/>
  <c r="O228" i="2" s="1"/>
  <c r="N195" i="2"/>
  <c r="O195" i="2"/>
  <c r="P296" i="2" l="1"/>
  <c r="R229" i="2"/>
  <c r="Q230" i="2"/>
  <c r="P267" i="2"/>
  <c r="R267" i="2" s="1"/>
  <c r="R297" i="2"/>
  <c r="R268" i="2"/>
  <c r="R230" i="2"/>
  <c r="O295" i="2"/>
  <c r="P52" i="1"/>
  <c r="P228" i="2" l="1"/>
  <c r="Q229" i="2"/>
  <c r="P295" i="2"/>
  <c r="P266" i="2"/>
  <c r="P195" i="2"/>
  <c r="R296" i="2"/>
  <c r="L109" i="1"/>
  <c r="L108" i="1" s="1"/>
  <c r="N109" i="1"/>
  <c r="N108" i="1" s="1"/>
  <c r="N105" i="1"/>
  <c r="N104" i="1" s="1"/>
  <c r="M105" i="1"/>
  <c r="M104" i="1" s="1"/>
  <c r="M109" i="1"/>
  <c r="M108" i="1" s="1"/>
  <c r="R295" i="2" l="1"/>
  <c r="R228" i="2"/>
  <c r="Q228" i="2"/>
  <c r="R266" i="2"/>
  <c r="N33" i="1"/>
  <c r="M32" i="1"/>
  <c r="M31" i="1"/>
  <c r="L32" i="1"/>
  <c r="M33" i="1" l="1"/>
  <c r="R292" i="2"/>
  <c r="R294" i="2"/>
  <c r="Q71" i="2"/>
  <c r="Q24" i="2"/>
  <c r="R36" i="2"/>
  <c r="R37" i="2"/>
  <c r="Q37" i="2"/>
  <c r="Q41" i="2"/>
  <c r="P97" i="2"/>
  <c r="P96" i="2" s="1"/>
  <c r="P95" i="2" s="1"/>
  <c r="P101" i="2"/>
  <c r="P113" i="2"/>
  <c r="P115" i="2"/>
  <c r="P182" i="2"/>
  <c r="P239" i="2"/>
  <c r="P238" i="2" s="1"/>
  <c r="P237" i="2" s="1"/>
  <c r="P236" i="2" s="1"/>
  <c r="P264" i="2"/>
  <c r="P263" i="2" s="1"/>
  <c r="P262" i="2" s="1"/>
  <c r="P310" i="2"/>
  <c r="P316" i="2"/>
  <c r="P315" i="2" s="1"/>
  <c r="P314" i="2" s="1"/>
  <c r="P326" i="2"/>
  <c r="P325" i="2" s="1"/>
  <c r="P324" i="2" s="1"/>
  <c r="P323" i="2" s="1"/>
  <c r="O99" i="2"/>
  <c r="O107" i="2"/>
  <c r="N213" i="2"/>
  <c r="N182" i="2"/>
  <c r="N134" i="2"/>
  <c r="N91" i="2"/>
  <c r="Q204" i="2"/>
  <c r="R71" i="2"/>
  <c r="R43" i="2"/>
  <c r="Q25" i="2"/>
  <c r="P97" i="1"/>
  <c r="P98" i="1"/>
  <c r="P100" i="1"/>
  <c r="P73" i="1"/>
  <c r="P74" i="1"/>
  <c r="P75" i="1"/>
  <c r="P76" i="1"/>
  <c r="P77" i="1"/>
  <c r="P79" i="1"/>
  <c r="P80" i="1"/>
  <c r="P81" i="1"/>
  <c r="P82" i="1"/>
  <c r="P84" i="1"/>
  <c r="P88" i="1"/>
  <c r="P90" i="1"/>
  <c r="P91" i="1"/>
  <c r="P92" i="1"/>
  <c r="P48" i="1"/>
  <c r="P49" i="1"/>
  <c r="P50" i="1"/>
  <c r="P53" i="1"/>
  <c r="P54" i="1"/>
  <c r="Q136" i="2" l="1"/>
  <c r="N310" i="2"/>
  <c r="Q191" i="2"/>
  <c r="Q182" i="2"/>
  <c r="P112" i="2"/>
  <c r="Q192" i="2"/>
  <c r="P100" i="2"/>
  <c r="N114" i="1"/>
  <c r="Q70" i="2"/>
  <c r="O117" i="2"/>
  <c r="O116" i="2" s="1"/>
  <c r="O115" i="2" s="1"/>
  <c r="O113" i="2"/>
  <c r="N113" i="2"/>
  <c r="N112" i="2" s="1"/>
  <c r="N111" i="2" s="1"/>
  <c r="P134" i="2" l="1"/>
  <c r="Q134" i="2" s="1"/>
  <c r="Q135" i="2"/>
  <c r="P270" i="2"/>
  <c r="P164" i="2"/>
  <c r="P163" i="2" s="1"/>
  <c r="P111" i="2"/>
  <c r="P107" i="2"/>
  <c r="P99" i="2"/>
  <c r="P213" i="2"/>
  <c r="O112" i="2"/>
  <c r="R70" i="2"/>
  <c r="N113" i="1"/>
  <c r="N316" i="2"/>
  <c r="N264" i="2"/>
  <c r="N239" i="2"/>
  <c r="Q166" i="2"/>
  <c r="O278" i="2" l="1"/>
  <c r="P162" i="2"/>
  <c r="N263" i="2"/>
  <c r="N262" i="2" s="1"/>
  <c r="N164" i="2"/>
  <c r="N163" i="2" s="1"/>
  <c r="N238" i="2"/>
  <c r="O111" i="2"/>
  <c r="N315" i="2"/>
  <c r="N201" i="2"/>
  <c r="N200" i="2" s="1"/>
  <c r="Q38" i="2"/>
  <c r="Q165" i="2" l="1"/>
  <c r="N324" i="2"/>
  <c r="Q164" i="2"/>
  <c r="N314" i="2"/>
  <c r="N237" i="2"/>
  <c r="N236" i="2" s="1"/>
  <c r="N115" i="2"/>
  <c r="O324" i="2"/>
  <c r="O323" i="2" s="1"/>
  <c r="O321" i="2"/>
  <c r="O320" i="2" s="1"/>
  <c r="O319" i="2" s="1"/>
  <c r="O318" i="2" s="1"/>
  <c r="O316" i="2"/>
  <c r="O315" i="2" s="1"/>
  <c r="O314" i="2" s="1"/>
  <c r="O310" i="2"/>
  <c r="O308" i="2"/>
  <c r="O307" i="2" s="1"/>
  <c r="O306" i="2" s="1"/>
  <c r="O291" i="2"/>
  <c r="R291" i="2" s="1"/>
  <c r="O293" i="2"/>
  <c r="O282" i="2"/>
  <c r="O270" i="2"/>
  <c r="O262" i="2"/>
  <c r="O258" i="2"/>
  <c r="O253" i="2"/>
  <c r="O252" i="2" s="1"/>
  <c r="O251" i="2" s="1"/>
  <c r="O239" i="2"/>
  <c r="O238" i="2" s="1"/>
  <c r="O237" i="2" s="1"/>
  <c r="O236" i="2" s="1"/>
  <c r="O224" i="2"/>
  <c r="O223" i="2" s="1"/>
  <c r="O213" i="2"/>
  <c r="O201" i="2"/>
  <c r="O182" i="2"/>
  <c r="O164" i="2"/>
  <c r="O153" i="2"/>
  <c r="O134" i="2"/>
  <c r="O130" i="2"/>
  <c r="O129" i="2" s="1"/>
  <c r="O95" i="2"/>
  <c r="O93" i="2"/>
  <c r="O89" i="2"/>
  <c r="O88" i="2" s="1"/>
  <c r="O87" i="2" s="1"/>
  <c r="O80" i="2"/>
  <c r="O45" i="2"/>
  <c r="O44" i="2" s="1"/>
  <c r="O30" i="2"/>
  <c r="O29" i="2" s="1"/>
  <c r="O28" i="2" s="1"/>
  <c r="O27" i="2" s="1"/>
  <c r="N130" i="2"/>
  <c r="N129" i="2" s="1"/>
  <c r="N101" i="2"/>
  <c r="M114" i="1"/>
  <c r="M113" i="1" s="1"/>
  <c r="P69" i="1"/>
  <c r="O163" i="2" l="1"/>
  <c r="O257" i="2"/>
  <c r="O200" i="2"/>
  <c r="O246" i="2"/>
  <c r="O245" i="2" s="1"/>
  <c r="R42" i="2"/>
  <c r="M46" i="1"/>
  <c r="O92" i="2"/>
  <c r="M68" i="1"/>
  <c r="P68" i="1" s="1"/>
  <c r="Q163" i="2"/>
  <c r="N162" i="2"/>
  <c r="Q162" i="2" s="1"/>
  <c r="O305" i="2"/>
  <c r="R164" i="2"/>
  <c r="O162" i="2"/>
  <c r="R162" i="2" s="1"/>
  <c r="N323" i="2"/>
  <c r="N100" i="2"/>
  <c r="N95" i="2"/>
  <c r="L114" i="1"/>
  <c r="L105" i="1"/>
  <c r="L104" i="1" s="1"/>
  <c r="L31" i="1" s="1"/>
  <c r="L33" i="1" s="1"/>
  <c r="L69" i="1"/>
  <c r="O91" i="2" l="1"/>
  <c r="P25" i="1"/>
  <c r="L68" i="1"/>
  <c r="R163" i="2"/>
  <c r="N107" i="2"/>
  <c r="N99" i="2"/>
  <c r="L113" i="1"/>
  <c r="R20" i="2"/>
  <c r="R24" i="2"/>
  <c r="R25" i="2"/>
  <c r="R31" i="2"/>
  <c r="R48" i="2"/>
  <c r="R56" i="2"/>
  <c r="R57" i="2"/>
  <c r="R58" i="2"/>
  <c r="R59" i="2"/>
  <c r="R60" i="2"/>
  <c r="R62" i="2"/>
  <c r="R63" i="2"/>
  <c r="R64" i="2"/>
  <c r="R65" i="2"/>
  <c r="R67" i="2"/>
  <c r="R83" i="2"/>
  <c r="R90" i="2"/>
  <c r="R95" i="2"/>
  <c r="R96" i="2"/>
  <c r="R97" i="2"/>
  <c r="R98" i="2"/>
  <c r="R133" i="2"/>
  <c r="R134" i="2"/>
  <c r="R135" i="2"/>
  <c r="R136" i="2"/>
  <c r="R137" i="2"/>
  <c r="R156" i="2"/>
  <c r="R160" i="2"/>
  <c r="R161" i="2"/>
  <c r="R165" i="2"/>
  <c r="R166" i="2"/>
  <c r="R182" i="2"/>
  <c r="R191" i="2"/>
  <c r="R192" i="2"/>
  <c r="R193" i="2"/>
  <c r="R204" i="2"/>
  <c r="R213" i="2"/>
  <c r="R214" i="2"/>
  <c r="R215" i="2"/>
  <c r="R216" i="2"/>
  <c r="R227" i="2"/>
  <c r="R237" i="2"/>
  <c r="R238" i="2"/>
  <c r="R239" i="2"/>
  <c r="R240" i="2"/>
  <c r="R261" i="2"/>
  <c r="R262" i="2"/>
  <c r="R263" i="2"/>
  <c r="R264" i="2"/>
  <c r="R265" i="2"/>
  <c r="R270" i="2"/>
  <c r="R271" i="2"/>
  <c r="R272" i="2"/>
  <c r="R273" i="2"/>
  <c r="R285" i="2"/>
  <c r="R309" i="2"/>
  <c r="R310" i="2"/>
  <c r="R311" i="2"/>
  <c r="R312" i="2"/>
  <c r="R313" i="2"/>
  <c r="R314" i="2"/>
  <c r="R315" i="2"/>
  <c r="R316" i="2"/>
  <c r="R317" i="2"/>
  <c r="R322" i="2"/>
  <c r="R323" i="2"/>
  <c r="R324" i="2"/>
  <c r="R325" i="2"/>
  <c r="R326" i="2"/>
  <c r="R327" i="2"/>
  <c r="Q20" i="2"/>
  <c r="Q48" i="2"/>
  <c r="Q56" i="2"/>
  <c r="Q59" i="2"/>
  <c r="Q62" i="2"/>
  <c r="Q63" i="2"/>
  <c r="Q64" i="2"/>
  <c r="Q65" i="2"/>
  <c r="Q67" i="2"/>
  <c r="Q83" i="2"/>
  <c r="Q133" i="2"/>
  <c r="Q156" i="2"/>
  <c r="Q160" i="2"/>
  <c r="Q161" i="2"/>
  <c r="Q227" i="2"/>
  <c r="Q261" i="2"/>
  <c r="Q285" i="2"/>
  <c r="Q294" i="2"/>
  <c r="Q309" i="2"/>
  <c r="Q322" i="2"/>
  <c r="P32" i="2" l="1"/>
  <c r="O199" i="2"/>
  <c r="R280" i="2"/>
  <c r="P203" i="2"/>
  <c r="P260" i="2"/>
  <c r="P259" i="2" s="1"/>
  <c r="P282" i="2"/>
  <c r="P130" i="2"/>
  <c r="P129" i="2" s="1"/>
  <c r="P306" i="2"/>
  <c r="P305" i="2" s="1"/>
  <c r="P224" i="2"/>
  <c r="P223" i="2" s="1"/>
  <c r="P319" i="2"/>
  <c r="P318" i="2" s="1"/>
  <c r="P153" i="2"/>
  <c r="O87" i="1"/>
  <c r="P63" i="1"/>
  <c r="N319" i="2"/>
  <c r="N318" i="2" s="1"/>
  <c r="N306" i="2"/>
  <c r="N305" i="2" s="1"/>
  <c r="N291" i="2"/>
  <c r="N278" i="2"/>
  <c r="N282" i="2"/>
  <c r="N258" i="2"/>
  <c r="N251" i="2"/>
  <c r="N224" i="2"/>
  <c r="N157" i="2"/>
  <c r="N153" i="2"/>
  <c r="N128" i="2"/>
  <c r="N127" i="2" s="1"/>
  <c r="N87" i="2"/>
  <c r="N80" i="2"/>
  <c r="N45" i="2"/>
  <c r="N44" i="2" s="1"/>
  <c r="N257" i="2" l="1"/>
  <c r="N246" i="2"/>
  <c r="N245" i="2" s="1"/>
  <c r="O59" i="1"/>
  <c r="P59" i="1"/>
  <c r="P56" i="1"/>
  <c r="N223" i="2"/>
  <c r="N222" i="2" s="1"/>
  <c r="R223" i="2"/>
  <c r="P304" i="2"/>
  <c r="R293" i="2"/>
  <c r="P289" i="2"/>
  <c r="P288" i="2" s="1"/>
  <c r="N256" i="2"/>
  <c r="N255" i="2" s="1"/>
  <c r="N33" i="2"/>
  <c r="N32" i="2" s="1"/>
  <c r="Q32" i="2" s="1"/>
  <c r="N304" i="2"/>
  <c r="N303" i="2" s="1"/>
  <c r="R203" i="2"/>
  <c r="Q203" i="2"/>
  <c r="R279" i="2"/>
  <c r="P202" i="2"/>
  <c r="Q319" i="2"/>
  <c r="R319" i="2"/>
  <c r="R224" i="2"/>
  <c r="Q224" i="2"/>
  <c r="R306" i="2"/>
  <c r="Q306" i="2"/>
  <c r="R131" i="2"/>
  <c r="Q131" i="2"/>
  <c r="R282" i="2"/>
  <c r="Q282" i="2"/>
  <c r="R89" i="2"/>
  <c r="Q158" i="2"/>
  <c r="R66" i="2"/>
  <c r="Q66" i="2"/>
  <c r="Q159" i="2"/>
  <c r="R153" i="2"/>
  <c r="Q153" i="2"/>
  <c r="Q18" i="2"/>
  <c r="R18" i="2"/>
  <c r="R154" i="2"/>
  <c r="Q154" i="2"/>
  <c r="Q320" i="2"/>
  <c r="R320" i="2"/>
  <c r="R225" i="2"/>
  <c r="Q225" i="2"/>
  <c r="Q307" i="2"/>
  <c r="R307" i="2"/>
  <c r="R132" i="2"/>
  <c r="Q132" i="2"/>
  <c r="Q283" i="2"/>
  <c r="R283" i="2"/>
  <c r="P258" i="2"/>
  <c r="Q259" i="2"/>
  <c r="R259" i="2"/>
  <c r="Q47" i="2"/>
  <c r="R47" i="2"/>
  <c r="Q61" i="2"/>
  <c r="R35" i="2"/>
  <c r="Q35" i="2"/>
  <c r="R82" i="2"/>
  <c r="Q82" i="2"/>
  <c r="R318" i="2"/>
  <c r="Q318" i="2"/>
  <c r="R30" i="2"/>
  <c r="R130" i="2"/>
  <c r="Q130" i="2"/>
  <c r="Q293" i="2"/>
  <c r="R88" i="2"/>
  <c r="Q55" i="2"/>
  <c r="Q19" i="2"/>
  <c r="R19" i="2"/>
  <c r="R155" i="2"/>
  <c r="Q155" i="2"/>
  <c r="R321" i="2"/>
  <c r="Q321" i="2"/>
  <c r="R226" i="2"/>
  <c r="Q226" i="2"/>
  <c r="R308" i="2"/>
  <c r="Q308" i="2"/>
  <c r="Q284" i="2"/>
  <c r="R284" i="2"/>
  <c r="Q260" i="2"/>
  <c r="R260" i="2"/>
  <c r="P80" i="2"/>
  <c r="P87" i="2"/>
  <c r="N289" i="2"/>
  <c r="N288" i="2" s="1"/>
  <c r="N152" i="2"/>
  <c r="N28" i="2"/>
  <c r="N27" i="2" s="1"/>
  <c r="N21" i="2"/>
  <c r="N17" i="2"/>
  <c r="O27" i="1"/>
  <c r="O89" i="1"/>
  <c r="O83" i="1"/>
  <c r="O78" i="1"/>
  <c r="O56" i="1"/>
  <c r="O47" i="1"/>
  <c r="P157" i="2"/>
  <c r="P152" i="2" s="1"/>
  <c r="P21" i="2"/>
  <c r="P16" i="2" s="1"/>
  <c r="O157" i="2"/>
  <c r="O152" i="2" s="1"/>
  <c r="P78" i="1"/>
  <c r="O290" i="2"/>
  <c r="O289" i="2" s="1"/>
  <c r="O288" i="2" s="1"/>
  <c r="O256" i="2"/>
  <c r="O255" i="2" s="1"/>
  <c r="O128" i="2"/>
  <c r="O127" i="2" s="1"/>
  <c r="O304" i="2"/>
  <c r="O303" i="2" s="1"/>
  <c r="O17" i="2"/>
  <c r="O21" i="2"/>
  <c r="P27" i="1"/>
  <c r="P89" i="1"/>
  <c r="P87" i="1"/>
  <c r="P83" i="1"/>
  <c r="P51" i="1"/>
  <c r="N53" i="2" l="1"/>
  <c r="N221" i="2"/>
  <c r="P222" i="2"/>
  <c r="Q222" i="2" s="1"/>
  <c r="Q223" i="2"/>
  <c r="O72" i="1"/>
  <c r="L71" i="1"/>
  <c r="P72" i="1"/>
  <c r="O53" i="2"/>
  <c r="R61" i="2"/>
  <c r="N28" i="1"/>
  <c r="N38" i="1" s="1"/>
  <c r="P47" i="1"/>
  <c r="L46" i="1"/>
  <c r="R17" i="2"/>
  <c r="P278" i="2"/>
  <c r="R202" i="2"/>
  <c r="Q202" i="2"/>
  <c r="R55" i="2"/>
  <c r="R34" i="2"/>
  <c r="O33" i="2"/>
  <c r="P91" i="2"/>
  <c r="P201" i="2"/>
  <c r="P200" i="2" s="1"/>
  <c r="R158" i="2"/>
  <c r="Q23" i="2"/>
  <c r="R159" i="2"/>
  <c r="R305" i="2"/>
  <c r="Q305" i="2"/>
  <c r="R29" i="2"/>
  <c r="P28" i="2"/>
  <c r="P45" i="2"/>
  <c r="R46" i="2"/>
  <c r="Q46" i="2"/>
  <c r="R23" i="2"/>
  <c r="Q33" i="2"/>
  <c r="Q34" i="2"/>
  <c r="Q54" i="2"/>
  <c r="P251" i="2"/>
  <c r="P246" i="2" s="1"/>
  <c r="Q21" i="2"/>
  <c r="R21" i="2"/>
  <c r="R258" i="2"/>
  <c r="Q258" i="2"/>
  <c r="Q22" i="2"/>
  <c r="R157" i="2"/>
  <c r="Q157" i="2"/>
  <c r="R290" i="2"/>
  <c r="Q290" i="2"/>
  <c r="O222" i="2"/>
  <c r="O221" i="2" s="1"/>
  <c r="R236" i="2"/>
  <c r="Q17" i="2"/>
  <c r="P128" i="2"/>
  <c r="R129" i="2"/>
  <c r="Q129" i="2"/>
  <c r="N287" i="2"/>
  <c r="N286" i="2" s="1"/>
  <c r="R87" i="2"/>
  <c r="Q81" i="2"/>
  <c r="R81" i="2"/>
  <c r="R22" i="2"/>
  <c r="O151" i="2"/>
  <c r="O150" i="2" s="1"/>
  <c r="N16" i="2"/>
  <c r="N14" i="2" s="1"/>
  <c r="N13" i="2" s="1"/>
  <c r="N12" i="2" s="1"/>
  <c r="O287" i="2"/>
  <c r="O286" i="2" s="1"/>
  <c r="O16" i="2"/>
  <c r="N52" i="2" l="1"/>
  <c r="N51" i="2" s="1"/>
  <c r="N50" i="2" s="1"/>
  <c r="Q53" i="2"/>
  <c r="P51" i="2"/>
  <c r="R257" i="2"/>
  <c r="R278" i="2"/>
  <c r="Q288" i="2"/>
  <c r="P151" i="2"/>
  <c r="P46" i="1"/>
  <c r="P71" i="1"/>
  <c r="P26" i="1"/>
  <c r="P24" i="1"/>
  <c r="O46" i="1"/>
  <c r="O24" i="1"/>
  <c r="O71" i="1"/>
  <c r="O26" i="1"/>
  <c r="Q201" i="2"/>
  <c r="R201" i="2"/>
  <c r="R16" i="2"/>
  <c r="R222" i="2"/>
  <c r="O32" i="2"/>
  <c r="R32" i="2" s="1"/>
  <c r="R33" i="2"/>
  <c r="P303" i="2"/>
  <c r="Q304" i="2"/>
  <c r="R304" i="2"/>
  <c r="N199" i="2"/>
  <c r="Q80" i="2"/>
  <c r="R80" i="2"/>
  <c r="R54" i="2"/>
  <c r="P127" i="2"/>
  <c r="R128" i="2"/>
  <c r="Q128" i="2"/>
  <c r="R152" i="2"/>
  <c r="Q152" i="2"/>
  <c r="R289" i="2"/>
  <c r="Q289" i="2"/>
  <c r="P44" i="2"/>
  <c r="R45" i="2"/>
  <c r="Q45" i="2"/>
  <c r="Q16" i="2"/>
  <c r="R28" i="2"/>
  <c r="P27" i="2"/>
  <c r="P14" i="2" l="1"/>
  <c r="P13" i="2" s="1"/>
  <c r="P12" i="2" s="1"/>
  <c r="Q257" i="2"/>
  <c r="P256" i="2"/>
  <c r="P255" i="2" s="1"/>
  <c r="P199" i="2"/>
  <c r="R199" i="2" s="1"/>
  <c r="P287" i="2"/>
  <c r="Q287" i="2" s="1"/>
  <c r="R288" i="2"/>
  <c r="M28" i="1"/>
  <c r="M38" i="1" s="1"/>
  <c r="L28" i="1"/>
  <c r="L38" i="1" s="1"/>
  <c r="R200" i="2"/>
  <c r="N151" i="2"/>
  <c r="N150" i="2" s="1"/>
  <c r="N49" i="2" s="1"/>
  <c r="O14" i="2"/>
  <c r="O13" i="2" s="1"/>
  <c r="O12" i="2" s="1"/>
  <c r="Q200" i="2"/>
  <c r="R151" i="2"/>
  <c r="P150" i="2"/>
  <c r="Q303" i="2"/>
  <c r="R303" i="2"/>
  <c r="R27" i="2"/>
  <c r="R246" i="2"/>
  <c r="Q246" i="2"/>
  <c r="P245" i="2"/>
  <c r="P221" i="2" s="1"/>
  <c r="R127" i="2"/>
  <c r="Q127" i="2"/>
  <c r="Q52" i="2"/>
  <c r="Q44" i="2"/>
  <c r="R44" i="2"/>
  <c r="O51" i="2"/>
  <c r="O50" i="2" s="1"/>
  <c r="O49" i="2" s="1"/>
  <c r="R53" i="2"/>
  <c r="N11" i="2" l="1"/>
  <c r="Q256" i="2"/>
  <c r="O11" i="2"/>
  <c r="R256" i="2"/>
  <c r="P286" i="2"/>
  <c r="Q286" i="2" s="1"/>
  <c r="Q199" i="2"/>
  <c r="R287" i="2"/>
  <c r="R14" i="2"/>
  <c r="Q151" i="2"/>
  <c r="R52" i="2"/>
  <c r="P50" i="2"/>
  <c r="P49" i="2" s="1"/>
  <c r="Q51" i="2"/>
  <c r="R51" i="2"/>
  <c r="R150" i="2"/>
  <c r="Q150" i="2"/>
  <c r="R245" i="2"/>
  <c r="Q245" i="2"/>
  <c r="Q14" i="2"/>
  <c r="Q255" i="2"/>
  <c r="R255" i="2"/>
  <c r="R286" i="2" l="1"/>
  <c r="R13" i="2"/>
  <c r="R12" i="2"/>
  <c r="R221" i="2"/>
  <c r="Q221" i="2"/>
  <c r="R50" i="2"/>
  <c r="Q50" i="2"/>
  <c r="Q13" i="2"/>
  <c r="P11" i="2" l="1"/>
  <c r="R49" i="2"/>
  <c r="Q49" i="2"/>
  <c r="Q12" i="2"/>
  <c r="R11" i="2" l="1"/>
  <c r="Q11" i="2"/>
</calcChain>
</file>

<file path=xl/sharedStrings.xml><?xml version="1.0" encoding="utf-8"?>
<sst xmlns="http://schemas.openxmlformats.org/spreadsheetml/2006/main" count="1720" uniqueCount="438">
  <si>
    <t>Br.konta</t>
  </si>
  <si>
    <t>Plan</t>
  </si>
  <si>
    <t>Indeks</t>
  </si>
  <si>
    <t>Šifra izvora</t>
  </si>
  <si>
    <t xml:space="preserve"> </t>
  </si>
  <si>
    <t>01</t>
  </si>
  <si>
    <t>04</t>
  </si>
  <si>
    <t>Prihodi poslovanja</t>
  </si>
  <si>
    <t>03</t>
  </si>
  <si>
    <t>Prihodi od prodaje nefinancijske imovine</t>
  </si>
  <si>
    <t>Rashodi poslovanja</t>
  </si>
  <si>
    <t>4</t>
  </si>
  <si>
    <t>Rashodi za nabavu nefinancijske imovine</t>
  </si>
  <si>
    <t>Primici od financijske imovine i zaduživanja</t>
  </si>
  <si>
    <t>Izdaci za financijsku imovinu i otplate zajmova</t>
  </si>
  <si>
    <t>Vlastiti izvori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</si>
  <si>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</si>
  <si>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</si>
  <si>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</si>
  <si>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</si>
  <si>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</si>
  <si>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proračunu iz drugih proračuna</t>
  </si>
  <si>
    <t>634</t>
  </si>
  <si>
    <t>Pomoći od izvanproračunskih korisnika</t>
  </si>
  <si>
    <t>Prihodi od imovine</t>
  </si>
  <si>
    <t>Prihodi od financijske imovine</t>
  </si>
  <si>
    <t>Prihodi od nefinancijske imovine</t>
  </si>
  <si>
    <t>Prihodi od upravnih i administativnih pristojbi, pristojbi po posebnim propisima i naknada</t>
  </si>
  <si>
    <t>Upravne i administrativne pristojbe</t>
  </si>
  <si>
    <t>Komunalni doprinosi i naknade</t>
  </si>
  <si>
    <t>68</t>
  </si>
  <si>
    <t>Kazne, upravne mjere i ostali prihodi</t>
  </si>
  <si>
    <t>683</t>
  </si>
  <si>
    <t>Prihodi od prodaje proizvedene dugotrajne imovine</t>
  </si>
  <si>
    <t>721</t>
  </si>
  <si>
    <t>Prihodi od prodaje građevinskih objekata</t>
  </si>
  <si>
    <t>Rashodi za zaposlene</t>
  </si>
  <si>
    <t>Plaće</t>
  </si>
  <si>
    <t>311</t>
  </si>
  <si>
    <t>Plaće (javni radovi)</t>
  </si>
  <si>
    <t>Ostali rashodi za zaposlene</t>
  </si>
  <si>
    <t>Doprinosi na plaće</t>
  </si>
  <si>
    <t>313</t>
  </si>
  <si>
    <t>Doprinosi na plaće (javni radovi)</t>
  </si>
  <si>
    <t>Materijalni rashodi</t>
  </si>
  <si>
    <t>Naknade troškova zaposlenima</t>
  </si>
  <si>
    <t>Rashodi  za materijal i energiju</t>
  </si>
  <si>
    <t>Rashodi za usluge</t>
  </si>
  <si>
    <t>Ostali nespomenuti rashodi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</si>
  <si>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</si>
  <si>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</si>
  <si>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</si>
  <si>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</si>
  <si>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</si>
  <si>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</si>
  <si>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Kapitalne pomoći</t>
  </si>
  <si>
    <t>Rashodi za nabavu neproizvedene dugotrajne imovine</t>
  </si>
  <si>
    <t>Rashodi za nabavu proizvedene dugotrajne imovine</t>
  </si>
  <si>
    <t>Građevinski objekti</t>
  </si>
  <si>
    <t>422</t>
  </si>
  <si>
    <t>Postrojenja i oprema</t>
  </si>
  <si>
    <t>81</t>
  </si>
  <si>
    <t>Primljene otplate (povrati) glavnice danih zajmova</t>
  </si>
  <si>
    <t>815</t>
  </si>
  <si>
    <t>51</t>
  </si>
  <si>
    <t>Izdaci za dane zajmove</t>
  </si>
  <si>
    <t>515</t>
  </si>
  <si>
    <t>Izdaci za dane zajmove bankama i ostalim financijskim institucijama izvan javnog sektora</t>
  </si>
  <si>
    <t>Rezultat poslovanja</t>
  </si>
  <si>
    <t>Višak/manjak prihoda</t>
  </si>
  <si>
    <t>U Proračunu se utvrđuju sredstva za proračunsku zalihu u iznosu od 15.000,00 kn.</t>
  </si>
  <si>
    <t>Opći prihodi i primici</t>
  </si>
  <si>
    <t>Vlastiti prihodi</t>
  </si>
  <si>
    <t>Prihodi za posebne namjene</t>
  </si>
  <si>
    <t>Pomoći</t>
  </si>
  <si>
    <t>Donacije</t>
  </si>
  <si>
    <t>Šifra</t>
  </si>
  <si>
    <t>ŠIFRA</t>
  </si>
  <si>
    <t xml:space="preserve">ŠIFRA </t>
  </si>
  <si>
    <t>Programska</t>
  </si>
  <si>
    <t>Funk-</t>
  </si>
  <si>
    <t xml:space="preserve">   VRSTA RASHODA</t>
  </si>
  <si>
    <t xml:space="preserve">cijska </t>
  </si>
  <si>
    <t>Račun</t>
  </si>
  <si>
    <t xml:space="preserve">   I IZDATAKA</t>
  </si>
  <si>
    <t>UKUPNO RASHODI I IZDACI</t>
  </si>
  <si>
    <t>0111</t>
  </si>
  <si>
    <t>predstavničkog i izvršnog tijela i mjesne samouprave</t>
  </si>
  <si>
    <t>1</t>
  </si>
  <si>
    <t>322</t>
  </si>
  <si>
    <t>Rashodi za materijal i energiju</t>
  </si>
  <si>
    <t>323</t>
  </si>
  <si>
    <t>32</t>
  </si>
  <si>
    <t>329</t>
  </si>
  <si>
    <t>Ostali rashodi</t>
  </si>
  <si>
    <t>0112</t>
  </si>
  <si>
    <t>Program 01:  Javna uprava i administracija</t>
  </si>
  <si>
    <t>3</t>
  </si>
  <si>
    <t>42</t>
  </si>
  <si>
    <t>0320</t>
  </si>
  <si>
    <t>0640</t>
  </si>
  <si>
    <t>Rashod.za nabavu proizvedene dugotrajne imovine</t>
  </si>
  <si>
    <t>Donacije i ostali rashodi</t>
  </si>
  <si>
    <t>0921</t>
  </si>
  <si>
    <t>Naknade građanima i kućanstvima na temelju osiguranja i dr.</t>
  </si>
  <si>
    <t>0740</t>
  </si>
  <si>
    <t>0820</t>
  </si>
  <si>
    <t>0840</t>
  </si>
  <si>
    <t>0810</t>
  </si>
  <si>
    <t>1070</t>
  </si>
  <si>
    <t>1060</t>
  </si>
  <si>
    <t>1040</t>
  </si>
  <si>
    <t>Naknade građanima i kućanstv.na temelju osiguranja i dr.</t>
  </si>
  <si>
    <t>1090</t>
  </si>
  <si>
    <t>421</t>
  </si>
  <si>
    <t>I. OPĆI DIO</t>
  </si>
  <si>
    <t>Članak 1.</t>
  </si>
  <si>
    <t xml:space="preserve">Izvršenje </t>
  </si>
  <si>
    <t xml:space="preserve">proračuna </t>
  </si>
  <si>
    <t>Izvršenje</t>
  </si>
  <si>
    <t>proračuna</t>
  </si>
  <si>
    <t>652</t>
  </si>
  <si>
    <t>66</t>
  </si>
  <si>
    <t>663</t>
  </si>
  <si>
    <t>426</t>
  </si>
  <si>
    <t>Nematerijalna proizvedena imovina</t>
  </si>
  <si>
    <t>383</t>
  </si>
  <si>
    <t>Kazne, penali i naknade štete</t>
  </si>
  <si>
    <t>38</t>
  </si>
  <si>
    <t>2</t>
  </si>
  <si>
    <t>(1)</t>
  </si>
  <si>
    <t>(2)</t>
  </si>
  <si>
    <t>(3)</t>
  </si>
  <si>
    <t>3/1</t>
  </si>
  <si>
    <t>3/2</t>
  </si>
  <si>
    <t>Prihodi po posebnim propisima</t>
  </si>
  <si>
    <t>Donacije od pravnih i fizičkih osoba izvan općeg proračuna</t>
  </si>
  <si>
    <t>Prihodi od prodaje proizvoda i robe te pruženih usluga i prihodi od donacija</t>
  </si>
  <si>
    <t>1. Opći dio proračuna</t>
  </si>
  <si>
    <t>2. Posebni dio proračuna</t>
  </si>
  <si>
    <t>3. Izvještaj o zaduživanju</t>
  </si>
  <si>
    <t>4. Izvještaj o korištenju proračunske zalihe</t>
  </si>
  <si>
    <t>5. Izvještaj o danim jamstvima</t>
  </si>
  <si>
    <t>Članak 3.</t>
  </si>
  <si>
    <t>Članak 5.</t>
  </si>
  <si>
    <t>Članak 4.</t>
  </si>
  <si>
    <t>II. POSEBNI DIO</t>
  </si>
  <si>
    <t>Članak 2.</t>
  </si>
  <si>
    <t>6. Obrazloženje ostvarenja prihoda i primitaka rashoda i izdataka</t>
  </si>
  <si>
    <t>sastoje od aktivnosti i projekata, kako slijedi:</t>
  </si>
  <si>
    <t>34</t>
  </si>
  <si>
    <t>343</t>
  </si>
  <si>
    <t>37</t>
  </si>
  <si>
    <t>372</t>
  </si>
  <si>
    <t>381</t>
  </si>
  <si>
    <t>Rahodi za nabavu proizvedene dugotrajne imovine</t>
  </si>
  <si>
    <t>OPĆINA BISKUPIJA</t>
  </si>
  <si>
    <t>Šifra izvora:</t>
  </si>
  <si>
    <t>Doprinosi</t>
  </si>
  <si>
    <t>5</t>
  </si>
  <si>
    <t>6</t>
  </si>
  <si>
    <t>7</t>
  </si>
  <si>
    <t>Prihodi od prodaje ili zamjene nefinancijske imovine i naknade s naslova osiguranja</t>
  </si>
  <si>
    <t>8</t>
  </si>
  <si>
    <t>Namjenski primici</t>
  </si>
  <si>
    <t>Primici (povrati) glavnice zajmova kreditnim i ost.financ.institucijama izvan javnog sektora</t>
  </si>
  <si>
    <t>VRSTA PRIHODA / IZDATAKA</t>
  </si>
  <si>
    <t>633</t>
  </si>
  <si>
    <t>Pomoći proračunu iz drugih proračuna (kompenzacijske mjere)</t>
  </si>
  <si>
    <t>638</t>
  </si>
  <si>
    <t>Pomoći temeljem prijenosa EU sredstava</t>
  </si>
  <si>
    <t>Program 01:  Predškolsko, osnovnoškolsko i srednjoškolsko obrazovanje</t>
  </si>
  <si>
    <t>Program 02:  Javne potrebe u školstvu</t>
  </si>
  <si>
    <t>0443</t>
  </si>
  <si>
    <t>Aktivnost 02: Financiranje dječjeg vrtića</t>
  </si>
  <si>
    <t>0911</t>
  </si>
  <si>
    <t xml:space="preserve">Aktivnost 01: Sufinanciranje prijevoza učenika </t>
  </si>
  <si>
    <t>Aktivnost 01:  Predstavničko i izvršno tijelo</t>
  </si>
  <si>
    <t>Aktivnost 02:  Djelokrug mjesne samouprave</t>
  </si>
  <si>
    <t xml:space="preserve">Program 02:  Program političkih stranaka </t>
  </si>
  <si>
    <t>Program 01:  Donošenje akata i mjera iz djelokruga</t>
  </si>
  <si>
    <t>Program 03:  Zaštita prava nacionalnih manjina</t>
  </si>
  <si>
    <t>Program 04:  Razvoj civilnog društva</t>
  </si>
  <si>
    <t>Aktivnost 01:  Osnovne funkcije udruga</t>
  </si>
  <si>
    <t>Aktivnost 01:  Osnovne funkcije VSNM</t>
  </si>
  <si>
    <t>RAZDJEL 200:  JEDINSTVENI UPRAVNI ODJEL I IZVRŠNO TIJELO</t>
  </si>
  <si>
    <t>RAZDJEL 100:  OPĆINSKO VIJEĆE</t>
  </si>
  <si>
    <t>GLAVA 10001:  OPĆINSKO VIJEĆE</t>
  </si>
  <si>
    <t>Funkcijska klasifikacija:  Opće javne usluge</t>
  </si>
  <si>
    <t>GLAVA 20001: UPRAVNI ODJEL I IZVRŠNO TIJELO</t>
  </si>
  <si>
    <t>Aktivnost 01:  Administrativno, tehničko i stručno osoblje</t>
  </si>
  <si>
    <t>Aktivnost 01:  Financiranje rada političkih stranaka</t>
  </si>
  <si>
    <t>Aktivnost 02:  Održavanje zgrada za redovito korištenje</t>
  </si>
  <si>
    <t>Tekući projekt 01:  Nabava uredske opreme</t>
  </si>
  <si>
    <t>Kapitalni projekt 02:  Izrada Plana upravljanja imovinom</t>
  </si>
  <si>
    <t>GLAVA 20002:  VATROGASTVO I CIVILNA ZAŠTITA</t>
  </si>
  <si>
    <t>Program 01:  Organiziranje i provođenje zaštite i spašavanja</t>
  </si>
  <si>
    <t>Aktivnost 01:  Osnovna djelatnost DVD-a</t>
  </si>
  <si>
    <t>Aktivnost 02:  Civilna zaštita i HGSS</t>
  </si>
  <si>
    <t>Program 01:  Održavanje objekata i uređaja komunalne infrastrukture</t>
  </si>
  <si>
    <t>GLAVA 20003:  KOMUNALNA INFRASTRUKTURA</t>
  </si>
  <si>
    <t>06</t>
  </si>
  <si>
    <t>Aktivnost 01:  Održavanje cesta i drugih javnih površina</t>
  </si>
  <si>
    <t>Aktivnost 02:  Rashodi za uređaje i javnu rasvjetu</t>
  </si>
  <si>
    <t>Program 02:  Izgradnja objekata i uređaja komunalne infrastrukture</t>
  </si>
  <si>
    <t xml:space="preserve">Kapitalni projekt 01:  Izgradnja i rekonstrukcija cesta  </t>
  </si>
  <si>
    <t>Program 03:  Zaštita okoliša</t>
  </si>
  <si>
    <t>05</t>
  </si>
  <si>
    <t>Funkcijska klasifikacija:  Zaštita okoliša</t>
  </si>
  <si>
    <t>Funkcijska klasifikacija:  Ekonomski poslovi</t>
  </si>
  <si>
    <t>GLAVA 20004:  DRUŠTVENE DJELATNOSTI</t>
  </si>
  <si>
    <t>Funkcijska klasifikacija:  Obrazovanje</t>
  </si>
  <si>
    <t>09</t>
  </si>
  <si>
    <t>07</t>
  </si>
  <si>
    <t>Funkcijska klasifikacija:  Zdravstvo</t>
  </si>
  <si>
    <t>Aktivnost 01:  Sufinanciranje nabave udžbenika za osnovne i srednje škole</t>
  </si>
  <si>
    <t>Program 03:  Javne potrebe u zdravstvu i preventiva</t>
  </si>
  <si>
    <t>Aktivnost 01:  Poslovi deratizacije i dezinsekcije</t>
  </si>
  <si>
    <t>GLAVA  20005:  PROGRAM DJELATNOSTI KULTURE</t>
  </si>
  <si>
    <t>08</t>
  </si>
  <si>
    <t>Funkcijska klasifikacija:  Rekreacija, kultura i religija</t>
  </si>
  <si>
    <t>Program 01:  Promicanje kulture</t>
  </si>
  <si>
    <t>Aktivnost 01:  Djelatnost kulturno umjetničkih društava</t>
  </si>
  <si>
    <t>Aktivnost 02:  Zaštita i očuvanje kulturnih dobara</t>
  </si>
  <si>
    <t>Kapitalni projekt 01:  Rekonstrukcija Doma omladine Biskupija</t>
  </si>
  <si>
    <t>Aktivnost 03:  Akcije i manifestacije u kulturi</t>
  </si>
  <si>
    <t>Aktivnost 04:  Pomoć za funkcioniranje vjerskih ustanova</t>
  </si>
  <si>
    <t>GLAVA 20006:  PROGRAMSKA DJELATNOST SPORTA</t>
  </si>
  <si>
    <t>Funkcijska klasifikacija:  Rekreacija, kultura i sport</t>
  </si>
  <si>
    <t>Program 01:  Organizacija, rekreacija i sportske aktivnosti</t>
  </si>
  <si>
    <t>Aktivnost 01:  Osnovna djelatnost sportskih udruga</t>
  </si>
  <si>
    <t>GLAVA  20007:  PROGRAMSKA DJELATNOST SOCIJALNE SKRBI</t>
  </si>
  <si>
    <t>10</t>
  </si>
  <si>
    <t>Funkcijska klasifikacija:  Socijalna zaštita</t>
  </si>
  <si>
    <t>Program 01:  Socijalna skrb</t>
  </si>
  <si>
    <t>Aktivnost 01:  Jednokratna naknada</t>
  </si>
  <si>
    <t>Aktivnost 02:  Naknada za troškove stanovanja</t>
  </si>
  <si>
    <t>Aktivnost 03:  Pomoć u novcu (ogrjev)</t>
  </si>
  <si>
    <t>Program 02:  Poticajne mjere demografske obnove</t>
  </si>
  <si>
    <t>Aktivnost 01:  Potpore za novorođeno dijete</t>
  </si>
  <si>
    <t>Program 03:  Humanitarna skrb kroz udruge građana</t>
  </si>
  <si>
    <t>Aktivnost 01:  Humanitarna djelatnost Crvenog križa i ostalih humanitarnih org.</t>
  </si>
  <si>
    <t>0860</t>
  </si>
  <si>
    <t>0960</t>
  </si>
  <si>
    <t>0530</t>
  </si>
  <si>
    <t>0560</t>
  </si>
  <si>
    <t>0435</t>
  </si>
  <si>
    <t>0610</t>
  </si>
  <si>
    <t>P1000101</t>
  </si>
  <si>
    <t>A100010101</t>
  </si>
  <si>
    <t>A100010102</t>
  </si>
  <si>
    <t>P1000102</t>
  </si>
  <si>
    <t>P1000103</t>
  </si>
  <si>
    <t>P1000104</t>
  </si>
  <si>
    <t>A100010201</t>
  </si>
  <si>
    <t>A100010301</t>
  </si>
  <si>
    <t>A100010401</t>
  </si>
  <si>
    <t>P2000101</t>
  </si>
  <si>
    <t>A200010101</t>
  </si>
  <si>
    <t>A200010102</t>
  </si>
  <si>
    <t>T200010101</t>
  </si>
  <si>
    <t>K200010101</t>
  </si>
  <si>
    <t>K200010102</t>
  </si>
  <si>
    <t>K200010105</t>
  </si>
  <si>
    <t>T200010102</t>
  </si>
  <si>
    <t>P2000201</t>
  </si>
  <si>
    <t>A200020101</t>
  </si>
  <si>
    <t>A200020102</t>
  </si>
  <si>
    <t>P2000301</t>
  </si>
  <si>
    <t>A200030101</t>
  </si>
  <si>
    <t>A200030102</t>
  </si>
  <si>
    <t>P2000302</t>
  </si>
  <si>
    <t>K200030201</t>
  </si>
  <si>
    <t>K200030202</t>
  </si>
  <si>
    <t>K200030203</t>
  </si>
  <si>
    <t>P2000303</t>
  </si>
  <si>
    <t>K200030301</t>
  </si>
  <si>
    <t>P2000401</t>
  </si>
  <si>
    <t>P2000402</t>
  </si>
  <si>
    <t>P2000403</t>
  </si>
  <si>
    <t>A200040201</t>
  </si>
  <si>
    <t>A200040301</t>
  </si>
  <si>
    <t>P2000501</t>
  </si>
  <si>
    <t>A200050101</t>
  </si>
  <si>
    <t>A200050102</t>
  </si>
  <si>
    <t>A200050103</t>
  </si>
  <si>
    <t>K200050101</t>
  </si>
  <si>
    <t>K200050102</t>
  </si>
  <si>
    <t>A200050104</t>
  </si>
  <si>
    <t>P2000601</t>
  </si>
  <si>
    <t>A200060101</t>
  </si>
  <si>
    <t>K200060101</t>
  </si>
  <si>
    <t>K200060102</t>
  </si>
  <si>
    <t>P2000701</t>
  </si>
  <si>
    <t>P2000702</t>
  </si>
  <si>
    <t>P2000703</t>
  </si>
  <si>
    <t>A200070101</t>
  </si>
  <si>
    <t>A200070102</t>
  </si>
  <si>
    <t>A200070103</t>
  </si>
  <si>
    <t>A200070201</t>
  </si>
  <si>
    <t>A200070301</t>
  </si>
  <si>
    <t>A200040101</t>
  </si>
  <si>
    <t>A200040102</t>
  </si>
  <si>
    <t>T200030301</t>
  </si>
  <si>
    <t>Izvor</t>
  </si>
  <si>
    <t>Program/Aktivnost/Projekt</t>
  </si>
  <si>
    <t>Funkcijska klasifikacija:  Javni red i sigurnost</t>
  </si>
  <si>
    <t>Funkcijska klasifikacija:  Razvoj stanovanja</t>
  </si>
  <si>
    <t>Članak 6.</t>
  </si>
  <si>
    <t>NETO ZADUŽIVANJE / FINANCIRANJE</t>
  </si>
  <si>
    <t>RAZLIKA - MANJAK / VIŠAK</t>
  </si>
  <si>
    <t>A.  RAČUN PRIHODA I RASHODA</t>
  </si>
  <si>
    <t>B. RAČUN ZADUŽIVANJA / FINANCIRANJA</t>
  </si>
  <si>
    <t>C.  RASPOLOŽIVA SREDSTVA IZ PRETHODNIH GODINA (VIŠAK PRIHODA I REZERVIRANJA)</t>
  </si>
  <si>
    <t>VIŠAK / MANJAK + NETO ZADUŽIVANJA / FINANCIRANJA + RASPOLOŽIVA SREDSTVA IZ PRETHODNIH GODINA</t>
  </si>
  <si>
    <t xml:space="preserve">           A. RAČUN PRIHODA I RASHODA</t>
  </si>
  <si>
    <t xml:space="preserve">          B. RAČUN ZADUŽIVANJA / FINANCIRANJA</t>
  </si>
  <si>
    <t xml:space="preserve">           C. RASPOLOŽIVA SREDSTVA IZ PRETHODIH GODINA (VIŠAK PRIHODA I REZERVIRANJA)</t>
  </si>
  <si>
    <t>IZVJEŠTAJ O IZVRŠENJU PRORAČUNA OPĆINE BISKUPIJA</t>
  </si>
  <si>
    <t>681</t>
  </si>
  <si>
    <t>Kazne i upravne mjere</t>
  </si>
  <si>
    <t>35</t>
  </si>
  <si>
    <t>352</t>
  </si>
  <si>
    <t xml:space="preserve">Subvencije </t>
  </si>
  <si>
    <t>Subvencije trg.društvima, zadrugama, poljoprivrednicima i obrtnicima izvan javnog sektora</t>
  </si>
  <si>
    <t>Subvencije</t>
  </si>
  <si>
    <t>Subvencije trgovačkim društvima, zadrugama, poljoprivrednicima i obrtnicima izvan javnog sektora</t>
  </si>
  <si>
    <t>0510</t>
  </si>
  <si>
    <t>K200030302</t>
  </si>
  <si>
    <t>Kapitalni projekt 01: Izgradnja dječjeg vrtića</t>
  </si>
  <si>
    <t>K200040101</t>
  </si>
  <si>
    <t>Aktivnost 02: Stipendije i školarine</t>
  </si>
  <si>
    <t>A200040202</t>
  </si>
  <si>
    <t>K200010103</t>
  </si>
  <si>
    <t>K200010104</t>
  </si>
  <si>
    <t>I-VI/2021</t>
  </si>
  <si>
    <t>IZVJEŠTAJ O IZVRŠENJU PLANA RAZVOJNIH PROGRAMA ZA I-XII/2021. GODINE</t>
  </si>
  <si>
    <t>U Planu razvojnih programa za I-VI/2021. godine iskazani su ciljevi i prioriteti razvoja Općine Biskupija povezani s programskom i organizacijskom klasifikacijom</t>
  </si>
  <si>
    <t>proračuna Općine Biskupija za I-VI/2021. godine.</t>
  </si>
  <si>
    <t>JEDINSTVENI UPRAVNI ODJEL</t>
  </si>
  <si>
    <t>Pročelnik:</t>
  </si>
  <si>
    <t>Goran Matijaš, dipl.oec.</t>
  </si>
  <si>
    <t>451</t>
  </si>
  <si>
    <t>Dodatna ulaganja na građevinskim objektima</t>
  </si>
  <si>
    <t>Kapitalni projekt 01:  Izrada Programa raspolaganja poljoprivrednim zemljištem</t>
  </si>
  <si>
    <t>Tekući projekt 02:  Uređenje Trga Ivana Meštrovića - upravna zgrada</t>
  </si>
  <si>
    <t>Kapitalni projekt 03:  Izrada proj.dokum.za rekonstrukc.škole u naselju Biskupija</t>
  </si>
  <si>
    <t>K200010106</t>
  </si>
  <si>
    <t>Kapitalni projekt 05:  Izrada Plana djelovanja u području prirodnih nepogoda</t>
  </si>
  <si>
    <t>Kapitalni projekt 06:  Izrada izmjena i dopuna Prostornog plana</t>
  </si>
  <si>
    <t>Kapitalni projekt 04:  Izrada proj.dokum.za rekonstrukc.škole u naselju Vrbnik</t>
  </si>
  <si>
    <t>K200020101</t>
  </si>
  <si>
    <t>4213</t>
  </si>
  <si>
    <t>Izgradnja i rekonstrukcija ceste u naselju Uzdolje</t>
  </si>
  <si>
    <t>Izgradnja i rekonstrukcija cesta u naseljima Ramljane i Vrbnik</t>
  </si>
  <si>
    <t>Izgradnja i rekonstrukcija ceste u naseljima Orlić i Riđane</t>
  </si>
  <si>
    <t>A200040302</t>
  </si>
  <si>
    <t>Aktivnost 02:  Tekuće donacije zdravstvenim neprofitnim organizacijama</t>
  </si>
  <si>
    <t>45</t>
  </si>
  <si>
    <t>Rashodi za dodatna ulaganja na nefinancijskoj imovini</t>
  </si>
  <si>
    <t>3237</t>
  </si>
  <si>
    <t>Elaborat izvlaštenja zemljišta</t>
  </si>
  <si>
    <t>3299</t>
  </si>
  <si>
    <t>Ostali nespomenuti rashodi poslovanja</t>
  </si>
  <si>
    <t>Trošak sufinanciranja izvlaštenja zemljišta</t>
  </si>
  <si>
    <t>Orlić, 25. kolovoza 2021. godine</t>
  </si>
  <si>
    <t>KLASA: 400-08/21-01/1</t>
  </si>
  <si>
    <t>URBROJ: 2182/17-03-21-01</t>
  </si>
  <si>
    <t>2022.</t>
  </si>
  <si>
    <t>I-VI/2022</t>
  </si>
  <si>
    <t>ZA RAZDOBLJE I - VI 2022. GODINE</t>
  </si>
  <si>
    <t>Izvještaj o izvršenju proračuna Općine Biskupija za razdoblje I-VI 2022. godine sadrži:</t>
  </si>
  <si>
    <t>Izvještaj o izvršenju proračuna za I-VI/2022. godine sastoji se od:</t>
  </si>
  <si>
    <t>Prihodi i rashodi, te primici i izdaci po ekonomskoj klasifikaciji utvrđuju se u Računu prihoda i rashoda i Računu financiranja za 2022. godinu, kako slijedi:</t>
  </si>
  <si>
    <t>Kapitalni projekt 01:  Sanacija sportske dvorane "Škola Kosovo"- III. Faza</t>
  </si>
  <si>
    <t>Kapitalni projekt 02: Izgradnja igrališta na području općine Biskupija</t>
  </si>
  <si>
    <t>Ostali prihodi (naknada ogrjeva)</t>
  </si>
  <si>
    <t>423</t>
  </si>
  <si>
    <t>Prijevozna sredstva</t>
  </si>
  <si>
    <t>T200020101</t>
  </si>
  <si>
    <t>Tekući projekt 01: Procjena ugroženosti od požara</t>
  </si>
  <si>
    <t>Kapitalni projekt 02: Izgradnja javne rasvjete</t>
  </si>
  <si>
    <t>Kapitalni projekt 03:  Izgradnja vodovoda Vrbnik</t>
  </si>
  <si>
    <t>K200030204</t>
  </si>
  <si>
    <t>Kapitalni projekt 04:  Modernizacija javne rasvjete</t>
  </si>
  <si>
    <t>Kapitalni projekt 02:  Nabava kontejnera za odvojeno prikupljanje otpada</t>
  </si>
  <si>
    <t>Kapitalni projekt 01: Izgradnja i opremanje reciklažnog dvorišta za građev.otpad</t>
  </si>
  <si>
    <t>Tekući projekt 01:  Nabava kamiona za odvoz komunalnog otpada</t>
  </si>
  <si>
    <t>K200030303</t>
  </si>
  <si>
    <t>Kapitalni projekt 03:  Nabava mobilnog reciklažnog dvorišta</t>
  </si>
  <si>
    <t>A200030301</t>
  </si>
  <si>
    <t>Aktivnost 01: Sanacija divljih odlagališta otpada</t>
  </si>
  <si>
    <t>Kapitalni projekt 01: Izgradnja vatrogasnog doma</t>
  </si>
  <si>
    <t xml:space="preserve"> -      </t>
  </si>
  <si>
    <t>Kapitalni projekt 02: Izrada Projektne dokument.za izgradnju Vatrogasnog doma</t>
  </si>
  <si>
    <t>K200020102</t>
  </si>
  <si>
    <t>Pojačano održavanje nerazvrstanih cesta u naselju Uzdolje</t>
  </si>
  <si>
    <t>Pojačano održavanje nerazvrstanih cesta u naselju Ramljane</t>
  </si>
  <si>
    <t>Pojačano održananje nerazvrst.cesta u naseljima Orlić i Markovac</t>
  </si>
  <si>
    <t>Pojačano održavanje nerazvrstanih cesta u naselju Vrbnik</t>
  </si>
  <si>
    <t>Pojačano održavanje nerazvrstanih cesta u naselju Riđane</t>
  </si>
  <si>
    <t>Stručni nadzor</t>
  </si>
  <si>
    <t>K200010107</t>
  </si>
  <si>
    <t>Kapitalni projekt 07:  Izrada Ortofoto plana općine Biskupija</t>
  </si>
  <si>
    <t>k200010107</t>
  </si>
  <si>
    <t>K200010108</t>
  </si>
  <si>
    <t>Kapitalni projekt 08:  Nabava službenog automobila</t>
  </si>
  <si>
    <t>K200050103</t>
  </si>
  <si>
    <t xml:space="preserve">Kapitalni projekt 03:  Sanacija zgrade omladinskog Doma Vrbnik </t>
  </si>
  <si>
    <t>Kapitalni projekt 02:  Rekonstrukcija Doma omladine Biskupija III. Faza</t>
  </si>
  <si>
    <t>41</t>
  </si>
  <si>
    <t>411</t>
  </si>
  <si>
    <t>386</t>
  </si>
  <si>
    <t>Rashodi za nabavu neproizvedene imovine</t>
  </si>
  <si>
    <t>Materijalna imovina- prirodna bogatstva</t>
  </si>
  <si>
    <t>Materijalna imovina-prirodna bogatstva</t>
  </si>
  <si>
    <t xml:space="preserve">Posebni dio Izvještaja o izvršenju proračuna za I-VI/2022. godine sastoji se od plana rashoda i izdataka iskazanih po vrstama, raspoređenih u programe, koji se </t>
  </si>
  <si>
    <t>III. IZVJEŠTAJ O ZADUŽIVANJU NA DOMAĆEM I STRANOM TRŽIŠTU NOVCA I KAPITALA</t>
  </si>
  <si>
    <t>IV. IZVJEŠTAJ O KORIŠTENJU PRORAČUNSKE ZALIHE</t>
  </si>
  <si>
    <t>V. IZVJEŠTAJ O DANIM DRŽAVNIM JAMSTVIMA I IZDACIMA PO DRŽAVNIM JAMSTVIMA</t>
  </si>
  <si>
    <t>Članak 7.</t>
  </si>
  <si>
    <t>VI. OBRAZLOŽENJE OSTVARENJA PRIHODA I PRIMITAKA, RASHODA I IZDATAKA</t>
  </si>
  <si>
    <t>Članak 8.</t>
  </si>
  <si>
    <t xml:space="preserve">U prilogu ovog Polugodišnjeg izvještaja daje se Obrazloženje uz Polugodišnji izvještaj o izvršenju Proračuna Općine Biskupije za 2022.	</t>
  </si>
  <si>
    <t>Članak 9.</t>
  </si>
  <si>
    <t>Ovaj Izvještaj o izvšenju Proračuna Općine Biskupija stupa na snagu osmog dana od dana objave u Službenom Vjesniku Šibensko - Kninske Županije.</t>
  </si>
  <si>
    <t>Ovaj Izvještaj o izvršenju Proračuna Općine Biskupija stupa na snagu osmog dana od dana objave u Službenom Vjesniku Šibensko-kninske županije.</t>
  </si>
  <si>
    <t>U periodu I-VI/2022.godine Općina Biskupija se nije zaduživala na domaćem i stranom tržištu novca i kapitala.</t>
  </si>
  <si>
    <t>U periodu I-VI/2022.godine Općina Biskupija nije koristila sredstva proračunske zalihe.</t>
  </si>
  <si>
    <t>U periodu I-VI/2022.godine Općina Biskupija nije davala jamstva niti je imala izdatke po državnim jamstvima.</t>
  </si>
  <si>
    <t>Na temelju odredbi članka 88. stavka 2. Zakona o proračunu ("Narodne novine",br.144/21) Općinsko vijeće Općine Biskupija</t>
  </si>
  <si>
    <t>dana 21. listopada 2022. godine, usvaja:</t>
  </si>
  <si>
    <t>URBROJ: 2182-17-01-22-01</t>
  </si>
  <si>
    <t>Orlić, 21. listopada 2022. godine</t>
  </si>
  <si>
    <t>OPĆINSKO VIJEĆE</t>
  </si>
  <si>
    <t>Dragan Vukmirović</t>
  </si>
  <si>
    <t>Predsjednik:</t>
  </si>
  <si>
    <t>KLASA: 400-06/22-01/9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</si>
</sst>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\ _k_n_-;\-* #,##0\ _k_n_-;_-* &quot;-&quot;\ _k_n_-;_-@_-"/>
    <numFmt numFmtId="43" formatCode="_-* #,##0.00\ _k_n_-;\-* #,##0.00\ _k_n_-;_-* &quot;-&quot;??\ _k_n_-;_-@_-"/>
    <numFmt numFmtId="164" formatCode="_-* #,##0\ _k_n_-;\-* #,##0\ _k_n_-;_-* &quot;-&quot;??\ _k_n_-;_-@_-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8.5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A5C26A"/>
        <bgColor indexed="64"/>
      </patternFill>
    </fill>
    <fill>
      <patternFill patternType="solid">
        <fgColor rgb="FF7CC3D6"/>
        <bgColor indexed="64"/>
      </patternFill>
    </fill>
    <fill>
      <patternFill patternType="solid">
        <fgColor rgb="FF64A46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1" fontId="1" fillId="0" borderId="0" applyFont="0" applyFill="0" applyBorder="0" applyAlignment="0" applyProtection="0"/>
  </cellStyleXfs>
  <cellXfs count="675">
    <xf numFmtId="0" fontId="0" fillId="0" borderId="0" xfId="0"/>
    <xf numFmtId="49" fontId="0" fillId="0" borderId="0" xfId="0" applyNumberFormat="1"/>
    <xf numFmtId="49" fontId="2" fillId="0" borderId="0" xfId="0" applyNumberFormat="1" applyFont="1" applyAlignment="1">
      <alignment horizontal="center"/>
    </xf>
    <xf numFmtId="49" fontId="6" fillId="0" borderId="0" xfId="0" applyNumberFormat="1" applyFont="1"/>
    <xf numFmtId="164" fontId="6" fillId="0" borderId="0" xfId="1" applyNumberFormat="1" applyFont="1" applyAlignment="1">
      <alignment horizontal="center"/>
    </xf>
    <xf numFmtId="0" fontId="0" fillId="0" borderId="0" xfId="0"/>
    <xf numFmtId="49" fontId="0" fillId="0" borderId="0" xfId="0" applyNumberFormat="1"/>
    <xf numFmtId="164" fontId="6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49" fontId="6" fillId="0" borderId="0" xfId="0" applyNumberFormat="1" applyFont="1"/>
    <xf numFmtId="43" fontId="0" fillId="0" borderId="0" xfId="1" applyFont="1"/>
    <xf numFmtId="49" fontId="3" fillId="0" borderId="0" xfId="0" applyNumberFormat="1" applyFont="1"/>
    <xf numFmtId="49" fontId="2" fillId="0" borderId="0" xfId="0" applyNumberFormat="1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6" fillId="0" borderId="0" xfId="1" applyNumberFormat="1" applyFont="1" applyBorder="1"/>
    <xf numFmtId="49" fontId="8" fillId="0" borderId="0" xfId="0" applyNumberFormat="1" applyFont="1"/>
    <xf numFmtId="49" fontId="6" fillId="0" borderId="0" xfId="2" applyNumberFormat="1" applyFont="1"/>
    <xf numFmtId="0" fontId="7" fillId="0" borderId="0" xfId="2"/>
    <xf numFmtId="49" fontId="11" fillId="0" borderId="0" xfId="0" applyNumberFormat="1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Font="1"/>
    <xf numFmtId="0" fontId="10" fillId="0" borderId="0" xfId="2" applyFont="1"/>
    <xf numFmtId="0" fontId="14" fillId="0" borderId="0" xfId="0" applyFont="1" applyAlignment="1">
      <alignment horizontal="center" vertical="center"/>
    </xf>
    <xf numFmtId="0" fontId="10" fillId="0" borderId="0" xfId="0" applyFont="1"/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49" fontId="7" fillId="5" borderId="0" xfId="0" applyNumberFormat="1" applyFont="1" applyFill="1" applyAlignment="1">
      <alignment vertical="center"/>
    </xf>
    <xf numFmtId="49" fontId="6" fillId="5" borderId="0" xfId="0" applyNumberFormat="1" applyFont="1" applyFill="1" applyAlignment="1">
      <alignment vertical="center"/>
    </xf>
    <xf numFmtId="49" fontId="0" fillId="5" borderId="0" xfId="0" applyNumberFormat="1" applyFill="1" applyAlignment="1">
      <alignment vertical="center"/>
    </xf>
    <xf numFmtId="49" fontId="6" fillId="5" borderId="0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49" fontId="11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0" borderId="0" xfId="0" applyFont="1"/>
    <xf numFmtId="0" fontId="26" fillId="0" borderId="0" xfId="0" applyFont="1"/>
    <xf numFmtId="43" fontId="26" fillId="0" borderId="0" xfId="1" applyFont="1"/>
    <xf numFmtId="49" fontId="6" fillId="0" borderId="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5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/>
    </xf>
    <xf numFmtId="49" fontId="6" fillId="5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3" fontId="1" fillId="0" borderId="0" xfId="1" applyFont="1"/>
    <xf numFmtId="164" fontId="8" fillId="0" borderId="0" xfId="1" applyNumberFormat="1" applyFont="1"/>
    <xf numFmtId="164" fontId="24" fillId="0" borderId="0" xfId="1" applyNumberFormat="1" applyFont="1"/>
    <xf numFmtId="164" fontId="8" fillId="0" borderId="0" xfId="1" applyNumberFormat="1" applyFont="1" applyBorder="1"/>
    <xf numFmtId="164" fontId="6" fillId="0" borderId="0" xfId="0" applyNumberFormat="1" applyFont="1" applyBorder="1"/>
    <xf numFmtId="49" fontId="6" fillId="5" borderId="7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/>
    </xf>
    <xf numFmtId="49" fontId="11" fillId="2" borderId="3" xfId="0" applyNumberFormat="1" applyFont="1" applyFill="1" applyBorder="1" applyAlignment="1">
      <alignment horizontal="center"/>
    </xf>
    <xf numFmtId="49" fontId="11" fillId="2" borderId="6" xfId="0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43" fontId="0" fillId="0" borderId="0" xfId="1" applyFont="1" applyAlignment="1">
      <alignment vertical="center"/>
    </xf>
    <xf numFmtId="164" fontId="6" fillId="0" borderId="0" xfId="1" applyNumberFormat="1" applyFont="1" applyBorder="1" applyAlignment="1">
      <alignment horizontal="center" vertical="center"/>
    </xf>
    <xf numFmtId="49" fontId="11" fillId="9" borderId="2" xfId="0" applyNumberFormat="1" applyFont="1" applyFill="1" applyBorder="1" applyAlignment="1">
      <alignment horizontal="center" vertical="center"/>
    </xf>
    <xf numFmtId="49" fontId="11" fillId="9" borderId="8" xfId="0" applyNumberFormat="1" applyFont="1" applyFill="1" applyBorder="1" applyAlignment="1">
      <alignment horizontal="center" vertical="center"/>
    </xf>
    <xf numFmtId="49" fontId="11" fillId="9" borderId="4" xfId="0" applyNumberFormat="1" applyFont="1" applyFill="1" applyBorder="1" applyAlignment="1">
      <alignment horizontal="center" vertical="center"/>
    </xf>
    <xf numFmtId="49" fontId="11" fillId="14" borderId="14" xfId="0" applyNumberFormat="1" applyFont="1" applyFill="1" applyBorder="1" applyAlignment="1">
      <alignment vertical="center"/>
    </xf>
    <xf numFmtId="164" fontId="11" fillId="14" borderId="5" xfId="1" applyNumberFormat="1" applyFont="1" applyFill="1" applyBorder="1" applyAlignment="1">
      <alignment vertical="center"/>
    </xf>
    <xf numFmtId="164" fontId="11" fillId="14" borderId="0" xfId="0" applyNumberFormat="1" applyFont="1" applyFill="1" applyBorder="1" applyAlignment="1">
      <alignment vertical="center"/>
    </xf>
    <xf numFmtId="164" fontId="11" fillId="14" borderId="6" xfId="0" applyNumberFormat="1" applyFont="1" applyFill="1" applyBorder="1" applyAlignment="1">
      <alignment vertical="center"/>
    </xf>
    <xf numFmtId="164" fontId="24" fillId="14" borderId="0" xfId="1" applyNumberFormat="1" applyFont="1" applyFill="1" applyBorder="1" applyAlignment="1">
      <alignment vertical="center"/>
    </xf>
    <xf numFmtId="164" fontId="24" fillId="14" borderId="6" xfId="1" applyNumberFormat="1" applyFont="1" applyFill="1" applyBorder="1" applyAlignment="1">
      <alignment vertical="center"/>
    </xf>
    <xf numFmtId="49" fontId="11" fillId="2" borderId="7" xfId="0" applyNumberFormat="1" applyFont="1" applyFill="1" applyBorder="1"/>
    <xf numFmtId="49" fontId="11" fillId="2" borderId="0" xfId="0" applyNumberFormat="1" applyFont="1" applyFill="1" applyBorder="1"/>
    <xf numFmtId="49" fontId="12" fillId="2" borderId="0" xfId="0" applyNumberFormat="1" applyFont="1" applyFill="1" applyBorder="1" applyAlignment="1">
      <alignment horizontal="center"/>
    </xf>
    <xf numFmtId="49" fontId="11" fillId="2" borderId="8" xfId="0" applyNumberFormat="1" applyFont="1" applyFill="1" applyBorder="1"/>
    <xf numFmtId="49" fontId="24" fillId="2" borderId="8" xfId="0" applyNumberFormat="1" applyFont="1" applyFill="1" applyBorder="1" applyAlignment="1">
      <alignment horizontal="center"/>
    </xf>
    <xf numFmtId="49" fontId="11" fillId="2" borderId="10" xfId="0" applyNumberFormat="1" applyFont="1" applyFill="1" applyBorder="1"/>
    <xf numFmtId="49" fontId="11" fillId="2" borderId="14" xfId="0" applyNumberFormat="1" applyFont="1" applyFill="1" applyBorder="1"/>
    <xf numFmtId="49" fontId="11" fillId="12" borderId="2" xfId="0" applyNumberFormat="1" applyFont="1" applyFill="1" applyBorder="1" applyAlignment="1">
      <alignment horizontal="center" vertical="center"/>
    </xf>
    <xf numFmtId="49" fontId="11" fillId="12" borderId="8" xfId="0" applyNumberFormat="1" applyFont="1" applyFill="1" applyBorder="1" applyAlignment="1">
      <alignment horizontal="center" vertical="center"/>
    </xf>
    <xf numFmtId="49" fontId="11" fillId="12" borderId="4" xfId="0" applyNumberFormat="1" applyFont="1" applyFill="1" applyBorder="1" applyAlignment="1">
      <alignment horizontal="center" vertical="center"/>
    </xf>
    <xf numFmtId="49" fontId="11" fillId="12" borderId="12" xfId="0" applyNumberFormat="1" applyFont="1" applyFill="1" applyBorder="1" applyAlignment="1">
      <alignment horizontal="center" vertical="center"/>
    </xf>
    <xf numFmtId="49" fontId="11" fillId="12" borderId="15" xfId="0" applyNumberFormat="1" applyFont="1" applyFill="1" applyBorder="1" applyAlignment="1">
      <alignment horizontal="center" vertical="center"/>
    </xf>
    <xf numFmtId="49" fontId="11" fillId="12" borderId="13" xfId="0" applyNumberFormat="1" applyFont="1" applyFill="1" applyBorder="1" applyAlignment="1">
      <alignment horizontal="center" vertical="center"/>
    </xf>
    <xf numFmtId="49" fontId="11" fillId="15" borderId="1" xfId="0" applyNumberFormat="1" applyFont="1" applyFill="1" applyBorder="1" applyAlignment="1">
      <alignment horizontal="center" vertical="center"/>
    </xf>
    <xf numFmtId="49" fontId="11" fillId="15" borderId="7" xfId="0" applyNumberFormat="1" applyFont="1" applyFill="1" applyBorder="1" applyAlignment="1">
      <alignment horizontal="center" vertical="center"/>
    </xf>
    <xf numFmtId="49" fontId="11" fillId="15" borderId="3" xfId="0" applyNumberFormat="1" applyFont="1" applyFill="1" applyBorder="1" applyAlignment="1">
      <alignment horizontal="center" vertical="center"/>
    </xf>
    <xf numFmtId="49" fontId="6" fillId="13" borderId="5" xfId="0" applyNumberFormat="1" applyFont="1" applyFill="1" applyBorder="1" applyAlignment="1">
      <alignment horizontal="center" vertical="center"/>
    </xf>
    <xf numFmtId="49" fontId="6" fillId="13" borderId="0" xfId="0" applyNumberFormat="1" applyFont="1" applyFill="1" applyBorder="1" applyAlignment="1">
      <alignment horizontal="center" vertical="center"/>
    </xf>
    <xf numFmtId="49" fontId="6" fillId="13" borderId="6" xfId="0" applyNumberFormat="1" applyFont="1" applyFill="1" applyBorder="1" applyAlignment="1">
      <alignment horizontal="center" vertical="center"/>
    </xf>
    <xf numFmtId="49" fontId="6" fillId="13" borderId="1" xfId="0" applyNumberFormat="1" applyFont="1" applyFill="1" applyBorder="1" applyAlignment="1">
      <alignment horizontal="center" vertical="center"/>
    </xf>
    <xf numFmtId="49" fontId="6" fillId="13" borderId="7" xfId="0" applyNumberFormat="1" applyFont="1" applyFill="1" applyBorder="1" applyAlignment="1">
      <alignment horizontal="center" vertical="center"/>
    </xf>
    <xf numFmtId="49" fontId="6" fillId="13" borderId="3" xfId="0" applyNumberFormat="1" applyFont="1" applyFill="1" applyBorder="1" applyAlignment="1">
      <alignment horizontal="center" vertical="center"/>
    </xf>
    <xf numFmtId="43" fontId="26" fillId="0" borderId="0" xfId="1" applyFont="1" applyAlignment="1">
      <alignment vertical="center"/>
    </xf>
    <xf numFmtId="49" fontId="11" fillId="15" borderId="10" xfId="0" applyNumberFormat="1" applyFont="1" applyFill="1" applyBorder="1" applyAlignment="1">
      <alignment vertical="center"/>
    </xf>
    <xf numFmtId="164" fontId="11" fillId="15" borderId="7" xfId="0" applyNumberFormat="1" applyFont="1" applyFill="1" applyBorder="1" applyAlignment="1">
      <alignment vertical="center"/>
    </xf>
    <xf numFmtId="164" fontId="11" fillId="15" borderId="3" xfId="0" applyNumberFormat="1" applyFont="1" applyFill="1" applyBorder="1" applyAlignment="1">
      <alignment vertical="center"/>
    </xf>
    <xf numFmtId="164" fontId="24" fillId="15" borderId="7" xfId="1" applyNumberFormat="1" applyFont="1" applyFill="1" applyBorder="1" applyAlignment="1">
      <alignment vertical="center"/>
    </xf>
    <xf numFmtId="164" fontId="24" fillId="15" borderId="3" xfId="1" applyNumberFormat="1" applyFont="1" applyFill="1" applyBorder="1" applyAlignment="1">
      <alignment vertical="center"/>
    </xf>
    <xf numFmtId="49" fontId="11" fillId="9" borderId="11" xfId="0" applyNumberFormat="1" applyFont="1" applyFill="1" applyBorder="1" applyAlignment="1">
      <alignment vertical="center"/>
    </xf>
    <xf numFmtId="49" fontId="11" fillId="9" borderId="2" xfId="0" applyNumberFormat="1" applyFont="1" applyFill="1" applyBorder="1" applyAlignment="1">
      <alignment vertical="center"/>
    </xf>
    <xf numFmtId="49" fontId="11" fillId="9" borderId="8" xfId="0" applyNumberFormat="1" applyFont="1" applyFill="1" applyBorder="1" applyAlignment="1">
      <alignment vertical="center"/>
    </xf>
    <xf numFmtId="49" fontId="11" fillId="9" borderId="4" xfId="0" applyNumberFormat="1" applyFont="1" applyFill="1" applyBorder="1" applyAlignment="1">
      <alignment vertical="center"/>
    </xf>
    <xf numFmtId="164" fontId="11" fillId="9" borderId="2" xfId="1" applyNumberFormat="1" applyFont="1" applyFill="1" applyBorder="1" applyAlignment="1">
      <alignment vertical="center"/>
    </xf>
    <xf numFmtId="164" fontId="11" fillId="9" borderId="8" xfId="1" applyNumberFormat="1" applyFont="1" applyFill="1" applyBorder="1" applyAlignment="1">
      <alignment vertical="center"/>
    </xf>
    <xf numFmtId="164" fontId="24" fillId="9" borderId="8" xfId="1" applyNumberFormat="1" applyFont="1" applyFill="1" applyBorder="1" applyAlignment="1">
      <alignment vertical="center"/>
    </xf>
    <xf numFmtId="164" fontId="24" fillId="9" borderId="4" xfId="1" applyNumberFormat="1" applyFont="1" applyFill="1" applyBorder="1" applyAlignment="1">
      <alignment vertical="center"/>
    </xf>
    <xf numFmtId="49" fontId="11" fillId="12" borderId="7" xfId="0" applyNumberFormat="1" applyFont="1" applyFill="1" applyBorder="1" applyAlignment="1">
      <alignment vertical="center"/>
    </xf>
    <xf numFmtId="49" fontId="11" fillId="12" borderId="3" xfId="0" applyNumberFormat="1" applyFont="1" applyFill="1" applyBorder="1" applyAlignment="1">
      <alignment vertical="center"/>
    </xf>
    <xf numFmtId="49" fontId="11" fillId="12" borderId="10" xfId="0" applyNumberFormat="1" applyFont="1" applyFill="1" applyBorder="1" applyAlignment="1">
      <alignment vertical="center"/>
    </xf>
    <xf numFmtId="164" fontId="11" fillId="12" borderId="1" xfId="1" applyNumberFormat="1" applyFont="1" applyFill="1" applyBorder="1" applyAlignment="1">
      <alignment vertical="center"/>
    </xf>
    <xf numFmtId="49" fontId="12" fillId="12" borderId="7" xfId="0" applyNumberFormat="1" applyFont="1" applyFill="1" applyBorder="1" applyAlignment="1">
      <alignment vertical="center"/>
    </xf>
    <xf numFmtId="49" fontId="12" fillId="12" borderId="3" xfId="0" applyNumberFormat="1" applyFont="1" applyFill="1" applyBorder="1" applyAlignment="1">
      <alignment vertical="center"/>
    </xf>
    <xf numFmtId="164" fontId="24" fillId="12" borderId="7" xfId="1" applyNumberFormat="1" applyFont="1" applyFill="1" applyBorder="1" applyAlignment="1">
      <alignment vertical="center"/>
    </xf>
    <xf numFmtId="164" fontId="24" fillId="12" borderId="3" xfId="1" applyNumberFormat="1" applyFont="1" applyFill="1" applyBorder="1" applyAlignment="1">
      <alignment vertical="center"/>
    </xf>
    <xf numFmtId="49" fontId="11" fillId="12" borderId="11" xfId="0" applyNumberFormat="1" applyFont="1" applyFill="1" applyBorder="1" applyAlignment="1">
      <alignment vertical="center"/>
    </xf>
    <xf numFmtId="49" fontId="11" fillId="12" borderId="8" xfId="0" applyNumberFormat="1" applyFont="1" applyFill="1" applyBorder="1" applyAlignment="1">
      <alignment vertical="center"/>
    </xf>
    <xf numFmtId="49" fontId="11" fillId="12" borderId="4" xfId="0" applyNumberFormat="1" applyFont="1" applyFill="1" applyBorder="1" applyAlignment="1">
      <alignment vertical="center"/>
    </xf>
    <xf numFmtId="164" fontId="11" fillId="12" borderId="2" xfId="1" applyNumberFormat="1" applyFont="1" applyFill="1" applyBorder="1" applyAlignment="1">
      <alignment vertical="center"/>
    </xf>
    <xf numFmtId="164" fontId="11" fillId="12" borderId="8" xfId="0" applyNumberFormat="1" applyFont="1" applyFill="1" applyBorder="1" applyAlignment="1">
      <alignment vertical="center"/>
    </xf>
    <xf numFmtId="164" fontId="24" fillId="12" borderId="8" xfId="1" applyNumberFormat="1" applyFont="1" applyFill="1" applyBorder="1" applyAlignment="1">
      <alignment vertical="center"/>
    </xf>
    <xf numFmtId="164" fontId="24" fillId="12" borderId="4" xfId="1" applyNumberFormat="1" applyFont="1" applyFill="1" applyBorder="1" applyAlignment="1">
      <alignment vertical="center"/>
    </xf>
    <xf numFmtId="49" fontId="6" fillId="13" borderId="14" xfId="0" applyNumberFormat="1" applyFont="1" applyFill="1" applyBorder="1" applyAlignment="1">
      <alignment vertical="center"/>
    </xf>
    <xf numFmtId="49" fontId="6" fillId="13" borderId="0" xfId="0" applyNumberFormat="1" applyFont="1" applyFill="1" applyBorder="1" applyAlignment="1">
      <alignment vertical="center"/>
    </xf>
    <xf numFmtId="49" fontId="6" fillId="13" borderId="6" xfId="0" applyNumberFormat="1" applyFont="1" applyFill="1" applyBorder="1" applyAlignment="1">
      <alignment vertical="center"/>
    </xf>
    <xf numFmtId="164" fontId="6" fillId="13" borderId="5" xfId="1" applyNumberFormat="1" applyFont="1" applyFill="1" applyBorder="1" applyAlignment="1">
      <alignment vertical="center"/>
    </xf>
    <xf numFmtId="164" fontId="6" fillId="13" borderId="0" xfId="1" applyNumberFormat="1" applyFont="1" applyFill="1" applyBorder="1" applyAlignment="1">
      <alignment vertical="center"/>
    </xf>
    <xf numFmtId="164" fontId="6" fillId="13" borderId="6" xfId="1" applyNumberFormat="1" applyFont="1" applyFill="1" applyBorder="1" applyAlignment="1">
      <alignment vertical="center"/>
    </xf>
    <xf numFmtId="164" fontId="8" fillId="13" borderId="0" xfId="1" applyNumberFormat="1" applyFont="1" applyFill="1" applyBorder="1" applyAlignment="1">
      <alignment vertical="center"/>
    </xf>
    <xf numFmtId="164" fontId="8" fillId="13" borderId="6" xfId="1" applyNumberFormat="1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164" fontId="6" fillId="0" borderId="5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6" fillId="0" borderId="6" xfId="1" applyNumberFormat="1" applyFont="1" applyBorder="1" applyAlignment="1">
      <alignment vertical="center"/>
    </xf>
    <xf numFmtId="164" fontId="8" fillId="0" borderId="0" xfId="1" applyNumberFormat="1" applyFont="1" applyFill="1" applyBorder="1" applyAlignment="1">
      <alignment vertical="center"/>
    </xf>
    <xf numFmtId="164" fontId="8" fillId="0" borderId="6" xfId="1" applyNumberFormat="1" applyFont="1" applyFill="1" applyBorder="1" applyAlignment="1">
      <alignment vertical="center"/>
    </xf>
    <xf numFmtId="164" fontId="6" fillId="0" borderId="6" xfId="1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11" fillId="12" borderId="9" xfId="0" applyNumberFormat="1" applyFont="1" applyFill="1" applyBorder="1" applyAlignment="1">
      <alignment vertical="center"/>
    </xf>
    <xf numFmtId="49" fontId="11" fillId="12" borderId="15" xfId="0" applyNumberFormat="1" applyFont="1" applyFill="1" applyBorder="1" applyAlignment="1">
      <alignment vertical="center"/>
    </xf>
    <xf numFmtId="49" fontId="11" fillId="12" borderId="13" xfId="0" applyNumberFormat="1" applyFont="1" applyFill="1" applyBorder="1" applyAlignment="1">
      <alignment vertical="center"/>
    </xf>
    <xf numFmtId="164" fontId="11" fillId="12" borderId="12" xfId="1" applyNumberFormat="1" applyFont="1" applyFill="1" applyBorder="1" applyAlignment="1">
      <alignment horizontal="center" vertical="center"/>
    </xf>
    <xf numFmtId="164" fontId="11" fillId="12" borderId="15" xfId="1" applyNumberFormat="1" applyFont="1" applyFill="1" applyBorder="1" applyAlignment="1">
      <alignment horizontal="center" vertical="center"/>
    </xf>
    <xf numFmtId="164" fontId="11" fillId="12" borderId="13" xfId="1" applyNumberFormat="1" applyFont="1" applyFill="1" applyBorder="1" applyAlignment="1">
      <alignment horizontal="center" vertical="center"/>
    </xf>
    <xf numFmtId="164" fontId="24" fillId="12" borderId="15" xfId="1" applyNumberFormat="1" applyFont="1" applyFill="1" applyBorder="1" applyAlignment="1">
      <alignment vertical="center"/>
    </xf>
    <xf numFmtId="164" fontId="24" fillId="12" borderId="13" xfId="1" applyNumberFormat="1" applyFont="1" applyFill="1" applyBorder="1" applyAlignment="1">
      <alignment vertical="center"/>
    </xf>
    <xf numFmtId="164" fontId="6" fillId="13" borderId="5" xfId="1" applyNumberFormat="1" applyFont="1" applyFill="1" applyBorder="1" applyAlignment="1">
      <alignment horizontal="center" vertical="center"/>
    </xf>
    <xf numFmtId="164" fontId="6" fillId="13" borderId="0" xfId="1" applyNumberFormat="1" applyFont="1" applyFill="1" applyBorder="1" applyAlignment="1">
      <alignment horizontal="center" vertical="center"/>
    </xf>
    <xf numFmtId="164" fontId="6" fillId="13" borderId="6" xfId="1" applyNumberFormat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horizontal="center" vertical="center"/>
    </xf>
    <xf numFmtId="49" fontId="6" fillId="13" borderId="10" xfId="0" applyNumberFormat="1" applyFont="1" applyFill="1" applyBorder="1" applyAlignment="1">
      <alignment vertical="center"/>
    </xf>
    <xf numFmtId="49" fontId="6" fillId="13" borderId="7" xfId="0" applyNumberFormat="1" applyFont="1" applyFill="1" applyBorder="1" applyAlignment="1">
      <alignment vertical="center"/>
    </xf>
    <xf numFmtId="49" fontId="6" fillId="13" borderId="3" xfId="0" applyNumberFormat="1" applyFont="1" applyFill="1" applyBorder="1" applyAlignment="1">
      <alignment vertical="center"/>
    </xf>
    <xf numFmtId="164" fontId="6" fillId="13" borderId="7" xfId="1" applyNumberFormat="1" applyFont="1" applyFill="1" applyBorder="1" applyAlignment="1">
      <alignment horizontal="center" vertical="center"/>
    </xf>
    <xf numFmtId="164" fontId="6" fillId="13" borderId="3" xfId="1" applyNumberFormat="1" applyFont="1" applyFill="1" applyBorder="1" applyAlignment="1">
      <alignment horizontal="center" vertical="center"/>
    </xf>
    <xf numFmtId="164" fontId="8" fillId="13" borderId="3" xfId="1" applyNumberFormat="1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vertical="center"/>
    </xf>
    <xf numFmtId="164" fontId="6" fillId="0" borderId="8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8" fillId="0" borderId="8" xfId="1" applyNumberFormat="1" applyFont="1" applyFill="1" applyBorder="1" applyAlignment="1">
      <alignment vertical="center"/>
    </xf>
    <xf numFmtId="164" fontId="8" fillId="0" borderId="4" xfId="1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49" fontId="6" fillId="5" borderId="7" xfId="0" applyNumberFormat="1" applyFont="1" applyFill="1" applyBorder="1" applyAlignment="1">
      <alignment vertical="center"/>
    </xf>
    <xf numFmtId="164" fontId="6" fillId="0" borderId="7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8" fillId="0" borderId="3" xfId="1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164" fontId="6" fillId="5" borderId="5" xfId="1" applyNumberFormat="1" applyFont="1" applyFill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11" fillId="15" borderId="1" xfId="0" applyNumberFormat="1" applyFont="1" applyFill="1" applyBorder="1" applyAlignment="1">
      <alignment vertical="center"/>
    </xf>
    <xf numFmtId="164" fontId="11" fillId="12" borderId="12" xfId="1" applyNumberFormat="1" applyFont="1" applyFill="1" applyBorder="1" applyAlignment="1">
      <alignment vertical="center"/>
    </xf>
    <xf numFmtId="164" fontId="11" fillId="12" borderId="15" xfId="1" applyNumberFormat="1" applyFont="1" applyFill="1" applyBorder="1" applyAlignment="1">
      <alignment vertical="center"/>
    </xf>
    <xf numFmtId="164" fontId="11" fillId="12" borderId="13" xfId="1" applyNumberFormat="1" applyFont="1" applyFill="1" applyBorder="1" applyAlignment="1">
      <alignment vertical="center"/>
    </xf>
    <xf numFmtId="164" fontId="6" fillId="13" borderId="1" xfId="1" applyNumberFormat="1" applyFont="1" applyFill="1" applyBorder="1" applyAlignment="1">
      <alignment vertical="center"/>
    </xf>
    <xf numFmtId="164" fontId="6" fillId="13" borderId="7" xfId="1" applyNumberFormat="1" applyFont="1" applyFill="1" applyBorder="1" applyAlignment="1">
      <alignment vertical="center"/>
    </xf>
    <xf numFmtId="164" fontId="6" fillId="13" borderId="3" xfId="1" applyNumberFormat="1" applyFont="1" applyFill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164" fontId="6" fillId="0" borderId="1" xfId="1" applyNumberFormat="1" applyFont="1" applyBorder="1" applyAlignment="1">
      <alignment vertical="center"/>
    </xf>
    <xf numFmtId="164" fontId="6" fillId="0" borderId="6" xfId="1" applyNumberFormat="1" applyFont="1" applyFill="1" applyBorder="1" applyAlignment="1">
      <alignment vertical="center"/>
    </xf>
    <xf numFmtId="164" fontId="11" fillId="12" borderId="15" xfId="1" applyNumberFormat="1" applyFont="1" applyFill="1" applyBorder="1" applyAlignment="1">
      <alignment horizontal="left" vertical="center"/>
    </xf>
    <xf numFmtId="164" fontId="6" fillId="13" borderId="7" xfId="1" applyNumberFormat="1" applyFont="1" applyFill="1" applyBorder="1" applyAlignment="1">
      <alignment horizontal="left" vertical="center"/>
    </xf>
    <xf numFmtId="164" fontId="6" fillId="13" borderId="3" xfId="1" applyNumberFormat="1" applyFont="1" applyFill="1" applyBorder="1" applyAlignment="1">
      <alignment horizontal="left" vertical="center"/>
    </xf>
    <xf numFmtId="164" fontId="6" fillId="0" borderId="0" xfId="1" applyNumberFormat="1" applyFont="1" applyBorder="1" applyAlignment="1">
      <alignment horizontal="left" vertical="center"/>
    </xf>
    <xf numFmtId="164" fontId="6" fillId="0" borderId="6" xfId="1" applyNumberFormat="1" applyFont="1" applyBorder="1" applyAlignment="1">
      <alignment horizontal="left" vertical="center"/>
    </xf>
    <xf numFmtId="164" fontId="6" fillId="0" borderId="8" xfId="1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vertical="center"/>
    </xf>
    <xf numFmtId="164" fontId="8" fillId="9" borderId="15" xfId="1" applyNumberFormat="1" applyFont="1" applyFill="1" applyBorder="1" applyAlignment="1">
      <alignment vertical="center"/>
    </xf>
    <xf numFmtId="164" fontId="8" fillId="9" borderId="13" xfId="1" applyNumberFormat="1" applyFont="1" applyFill="1" applyBorder="1" applyAlignment="1">
      <alignment vertical="center"/>
    </xf>
    <xf numFmtId="164" fontId="11" fillId="12" borderId="8" xfId="1" applyNumberFormat="1" applyFont="1" applyFill="1" applyBorder="1" applyAlignment="1">
      <alignment vertical="center"/>
    </xf>
    <xf numFmtId="49" fontId="6" fillId="5" borderId="0" xfId="0" applyNumberFormat="1" applyFont="1" applyFill="1" applyBorder="1" applyAlignment="1">
      <alignment horizontal="left" vertical="center"/>
    </xf>
    <xf numFmtId="164" fontId="6" fillId="5" borderId="0" xfId="1" applyNumberFormat="1" applyFont="1" applyFill="1" applyBorder="1" applyAlignment="1">
      <alignment horizontal="center" vertical="center"/>
    </xf>
    <xf numFmtId="164" fontId="6" fillId="5" borderId="6" xfId="1" applyNumberFormat="1" applyFont="1" applyFill="1" applyBorder="1" applyAlignment="1">
      <alignment horizontal="center" vertical="center"/>
    </xf>
    <xf numFmtId="164" fontId="11" fillId="9" borderId="8" xfId="1" applyNumberFormat="1" applyFont="1" applyFill="1" applyBorder="1" applyAlignment="1">
      <alignment horizontal="left" vertical="center"/>
    </xf>
    <xf numFmtId="164" fontId="11" fillId="9" borderId="4" xfId="1" applyNumberFormat="1" applyFont="1" applyFill="1" applyBorder="1" applyAlignment="1">
      <alignment horizontal="left" vertical="center"/>
    </xf>
    <xf numFmtId="164" fontId="11" fillId="9" borderId="8" xfId="0" applyNumberFormat="1" applyFont="1" applyFill="1" applyBorder="1" applyAlignment="1">
      <alignment vertical="center"/>
    </xf>
    <xf numFmtId="164" fontId="11" fillId="9" borderId="4" xfId="0" applyNumberFormat="1" applyFont="1" applyFill="1" applyBorder="1" applyAlignment="1">
      <alignment vertical="center"/>
    </xf>
    <xf numFmtId="49" fontId="11" fillId="9" borderId="9" xfId="0" applyNumberFormat="1" applyFont="1" applyFill="1" applyBorder="1" applyAlignment="1">
      <alignment horizontal="left" vertical="center"/>
    </xf>
    <xf numFmtId="49" fontId="11" fillId="9" borderId="15" xfId="0" applyNumberFormat="1" applyFont="1" applyFill="1" applyBorder="1" applyAlignment="1">
      <alignment horizontal="center" vertical="center"/>
    </xf>
    <xf numFmtId="49" fontId="11" fillId="9" borderId="9" xfId="0" applyNumberFormat="1" applyFont="1" applyFill="1" applyBorder="1" applyAlignment="1">
      <alignment vertical="center"/>
    </xf>
    <xf numFmtId="49" fontId="11" fillId="9" borderId="15" xfId="0" applyNumberFormat="1" applyFont="1" applyFill="1" applyBorder="1" applyAlignment="1">
      <alignment vertical="center"/>
    </xf>
    <xf numFmtId="164" fontId="11" fillId="9" borderId="12" xfId="1" applyNumberFormat="1" applyFont="1" applyFill="1" applyBorder="1" applyAlignment="1">
      <alignment vertical="center"/>
    </xf>
    <xf numFmtId="164" fontId="11" fillId="9" borderId="15" xfId="1" applyNumberFormat="1" applyFont="1" applyFill="1" applyBorder="1" applyAlignment="1">
      <alignment vertical="center"/>
    </xf>
    <xf numFmtId="164" fontId="11" fillId="9" borderId="13" xfId="1" applyNumberFormat="1" applyFont="1" applyFill="1" applyBorder="1" applyAlignment="1">
      <alignment vertical="center"/>
    </xf>
    <xf numFmtId="49" fontId="11" fillId="9" borderId="12" xfId="0" applyNumberFormat="1" applyFont="1" applyFill="1" applyBorder="1" applyAlignment="1">
      <alignment horizontal="center" vertical="center"/>
    </xf>
    <xf numFmtId="49" fontId="11" fillId="9" borderId="13" xfId="0" applyNumberFormat="1" applyFont="1" applyFill="1" applyBorder="1" applyAlignment="1">
      <alignment horizontal="center" vertical="center"/>
    </xf>
    <xf numFmtId="49" fontId="11" fillId="9" borderId="13" xfId="0" applyNumberFormat="1" applyFont="1" applyFill="1" applyBorder="1" applyAlignment="1">
      <alignment vertical="center"/>
    </xf>
    <xf numFmtId="164" fontId="11" fillId="9" borderId="2" xfId="1" applyNumberFormat="1" applyFont="1" applyFill="1" applyBorder="1" applyAlignment="1">
      <alignment horizontal="center" vertical="center"/>
    </xf>
    <xf numFmtId="164" fontId="11" fillId="9" borderId="8" xfId="1" applyNumberFormat="1" applyFont="1" applyFill="1" applyBorder="1" applyAlignment="1">
      <alignment horizontal="center" vertical="center"/>
    </xf>
    <xf numFmtId="164" fontId="11" fillId="9" borderId="4" xfId="1" applyNumberFormat="1" applyFont="1" applyFill="1" applyBorder="1" applyAlignment="1">
      <alignment horizontal="center" vertical="center"/>
    </xf>
    <xf numFmtId="164" fontId="24" fillId="9" borderId="15" xfId="1" applyNumberFormat="1" applyFont="1" applyFill="1" applyBorder="1" applyAlignment="1">
      <alignment vertical="center"/>
    </xf>
    <xf numFmtId="164" fontId="24" fillId="9" borderId="13" xfId="1" applyNumberFormat="1" applyFont="1" applyFill="1" applyBorder="1" applyAlignment="1">
      <alignment vertical="center"/>
    </xf>
    <xf numFmtId="164" fontId="11" fillId="9" borderId="5" xfId="1" applyNumberFormat="1" applyFont="1" applyFill="1" applyBorder="1" applyAlignment="1">
      <alignment vertical="center"/>
    </xf>
    <xf numFmtId="164" fontId="11" fillId="9" borderId="0" xfId="1" applyNumberFormat="1" applyFont="1" applyFill="1" applyBorder="1" applyAlignment="1">
      <alignment vertical="center"/>
    </xf>
    <xf numFmtId="164" fontId="11" fillId="9" borderId="6" xfId="1" applyNumberFormat="1" applyFont="1" applyFill="1" applyBorder="1" applyAlignment="1">
      <alignment vertical="center"/>
    </xf>
    <xf numFmtId="49" fontId="6" fillId="13" borderId="9" xfId="0" applyNumberFormat="1" applyFont="1" applyFill="1" applyBorder="1" applyAlignment="1">
      <alignment vertical="center"/>
    </xf>
    <xf numFmtId="49" fontId="6" fillId="13" borderId="12" xfId="0" applyNumberFormat="1" applyFont="1" applyFill="1" applyBorder="1" applyAlignment="1">
      <alignment horizontal="center" vertical="center"/>
    </xf>
    <xf numFmtId="49" fontId="6" fillId="13" borderId="15" xfId="0" applyNumberFormat="1" applyFont="1" applyFill="1" applyBorder="1" applyAlignment="1">
      <alignment horizontal="center" vertical="center"/>
    </xf>
    <xf numFmtId="49" fontId="6" fillId="13" borderId="13" xfId="0" applyNumberFormat="1" applyFont="1" applyFill="1" applyBorder="1" applyAlignment="1">
      <alignment horizontal="center" vertical="center"/>
    </xf>
    <xf numFmtId="49" fontId="6" fillId="13" borderId="15" xfId="0" applyNumberFormat="1" applyFont="1" applyFill="1" applyBorder="1" applyAlignment="1">
      <alignment vertical="center"/>
    </xf>
    <xf numFmtId="49" fontId="6" fillId="13" borderId="13" xfId="0" applyNumberFormat="1" applyFont="1" applyFill="1" applyBorder="1" applyAlignment="1">
      <alignment vertical="center"/>
    </xf>
    <xf numFmtId="164" fontId="6" fillId="13" borderId="12" xfId="1" applyNumberFormat="1" applyFont="1" applyFill="1" applyBorder="1" applyAlignment="1">
      <alignment horizontal="center" vertical="center"/>
    </xf>
    <xf numFmtId="164" fontId="6" fillId="13" borderId="15" xfId="1" applyNumberFormat="1" applyFont="1" applyFill="1" applyBorder="1" applyAlignment="1">
      <alignment horizontal="center" vertical="center"/>
    </xf>
    <xf numFmtId="164" fontId="6" fillId="13" borderId="13" xfId="1" applyNumberFormat="1" applyFont="1" applyFill="1" applyBorder="1" applyAlignment="1">
      <alignment horizontal="center" vertical="center"/>
    </xf>
    <xf numFmtId="164" fontId="8" fillId="13" borderId="15" xfId="1" applyNumberFormat="1" applyFont="1" applyFill="1" applyBorder="1" applyAlignment="1">
      <alignment vertical="center"/>
    </xf>
    <xf numFmtId="164" fontId="8" fillId="13" borderId="13" xfId="1" applyNumberFormat="1" applyFont="1" applyFill="1" applyBorder="1" applyAlignment="1">
      <alignment vertical="center"/>
    </xf>
    <xf numFmtId="164" fontId="6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Fill="1" applyBorder="1" applyAlignment="1">
      <alignment vertical="center"/>
    </xf>
    <xf numFmtId="164" fontId="8" fillId="0" borderId="5" xfId="1" applyNumberFormat="1" applyFont="1" applyFill="1" applyBorder="1" applyAlignment="1">
      <alignment vertical="center"/>
    </xf>
    <xf numFmtId="164" fontId="8" fillId="0" borderId="2" xfId="1" applyNumberFormat="1" applyFont="1" applyFill="1" applyBorder="1" applyAlignment="1">
      <alignment vertical="center"/>
    </xf>
    <xf numFmtId="164" fontId="6" fillId="0" borderId="7" xfId="1" applyNumberFormat="1" applyFont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164" fontId="8" fillId="13" borderId="5" xfId="1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5" xfId="0" applyNumberFormat="1" applyFont="1" applyFill="1" applyBorder="1" applyAlignment="1">
      <alignment horizontal="center"/>
    </xf>
    <xf numFmtId="49" fontId="24" fillId="2" borderId="6" xfId="0" applyNumberFormat="1" applyFont="1" applyFill="1" applyBorder="1" applyAlignment="1">
      <alignment horizontal="center"/>
    </xf>
    <xf numFmtId="49" fontId="11" fillId="2" borderId="2" xfId="0" applyNumberFormat="1" applyFont="1" applyFill="1" applyBorder="1" applyAlignment="1">
      <alignment horizontal="center"/>
    </xf>
    <xf numFmtId="49" fontId="24" fillId="2" borderId="4" xfId="0" applyNumberFormat="1" applyFont="1" applyFill="1" applyBorder="1" applyAlignment="1">
      <alignment horizontal="center"/>
    </xf>
    <xf numFmtId="49" fontId="11" fillId="15" borderId="9" xfId="0" applyNumberFormat="1" applyFont="1" applyFill="1" applyBorder="1" applyAlignment="1">
      <alignment vertical="center"/>
    </xf>
    <xf numFmtId="164" fontId="11" fillId="15" borderId="12" xfId="1" applyNumberFormat="1" applyFont="1" applyFill="1" applyBorder="1" applyAlignment="1">
      <alignment vertical="center"/>
    </xf>
    <xf numFmtId="164" fontId="11" fillId="15" borderId="15" xfId="0" applyNumberFormat="1" applyFont="1" applyFill="1" applyBorder="1" applyAlignment="1">
      <alignment vertical="center"/>
    </xf>
    <xf numFmtId="164" fontId="24" fillId="15" borderId="15" xfId="1" applyNumberFormat="1" applyFont="1" applyFill="1" applyBorder="1" applyAlignment="1">
      <alignment vertical="center"/>
    </xf>
    <xf numFmtId="164" fontId="24" fillId="15" borderId="13" xfId="1" applyNumberFormat="1" applyFont="1" applyFill="1" applyBorder="1" applyAlignment="1">
      <alignment vertical="center"/>
    </xf>
    <xf numFmtId="49" fontId="11" fillId="16" borderId="9" xfId="0" applyNumberFormat="1" applyFont="1" applyFill="1" applyBorder="1" applyAlignment="1">
      <alignment vertical="center"/>
    </xf>
    <xf numFmtId="49" fontId="11" fillId="16" borderId="15" xfId="0" applyNumberFormat="1" applyFont="1" applyFill="1" applyBorder="1" applyAlignment="1">
      <alignment vertical="center"/>
    </xf>
    <xf numFmtId="49" fontId="11" fillId="16" borderId="13" xfId="0" applyNumberFormat="1" applyFont="1" applyFill="1" applyBorder="1" applyAlignment="1">
      <alignment vertical="center"/>
    </xf>
    <xf numFmtId="164" fontId="11" fillId="16" borderId="12" xfId="1" applyNumberFormat="1" applyFont="1" applyFill="1" applyBorder="1" applyAlignment="1">
      <alignment vertical="center"/>
    </xf>
    <xf numFmtId="164" fontId="11" fillId="16" borderId="15" xfId="0" applyNumberFormat="1" applyFont="1" applyFill="1" applyBorder="1" applyAlignment="1">
      <alignment vertical="center"/>
    </xf>
    <xf numFmtId="164" fontId="24" fillId="16" borderId="15" xfId="1" applyNumberFormat="1" applyFont="1" applyFill="1" applyBorder="1" applyAlignment="1">
      <alignment vertical="center"/>
    </xf>
    <xf numFmtId="164" fontId="24" fillId="16" borderId="13" xfId="1" applyNumberFormat="1" applyFont="1" applyFill="1" applyBorder="1" applyAlignment="1">
      <alignment vertical="center"/>
    </xf>
    <xf numFmtId="49" fontId="11" fillId="16" borderId="12" xfId="0" applyNumberFormat="1" applyFont="1" applyFill="1" applyBorder="1" applyAlignment="1">
      <alignment horizontal="center" vertical="center"/>
    </xf>
    <xf numFmtId="49" fontId="11" fillId="16" borderId="15" xfId="0" applyNumberFormat="1" applyFont="1" applyFill="1" applyBorder="1" applyAlignment="1">
      <alignment horizontal="center" vertical="center"/>
    </xf>
    <xf numFmtId="49" fontId="11" fillId="16" borderId="13" xfId="0" applyNumberFormat="1" applyFont="1" applyFill="1" applyBorder="1" applyAlignment="1">
      <alignment horizontal="center" vertical="center"/>
    </xf>
    <xf numFmtId="164" fontId="11" fillId="16" borderId="15" xfId="1" applyNumberFormat="1" applyFont="1" applyFill="1" applyBorder="1" applyAlignment="1">
      <alignment vertical="center"/>
    </xf>
    <xf numFmtId="164" fontId="11" fillId="16" borderId="13" xfId="1" applyNumberFormat="1" applyFont="1" applyFill="1" applyBorder="1" applyAlignment="1">
      <alignment vertical="center"/>
    </xf>
    <xf numFmtId="49" fontId="6" fillId="13" borderId="5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164" fontId="11" fillId="16" borderId="12" xfId="1" applyNumberFormat="1" applyFont="1" applyFill="1" applyBorder="1" applyAlignment="1">
      <alignment horizontal="center" vertical="center"/>
    </xf>
    <xf numFmtId="164" fontId="11" fillId="16" borderId="15" xfId="1" applyNumberFormat="1" applyFont="1" applyFill="1" applyBorder="1" applyAlignment="1">
      <alignment horizontal="center" vertical="center"/>
    </xf>
    <xf numFmtId="164" fontId="11" fillId="16" borderId="13" xfId="1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16" fillId="0" borderId="0" xfId="2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24" fillId="2" borderId="1" xfId="0" applyNumberFormat="1" applyFont="1" applyFill="1" applyBorder="1" applyAlignment="1">
      <alignment vertical="center"/>
    </xf>
    <xf numFmtId="49" fontId="24" fillId="2" borderId="7" xfId="0" applyNumberFormat="1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vertical="center"/>
    </xf>
    <xf numFmtId="49" fontId="24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vertical="center"/>
    </xf>
    <xf numFmtId="0" fontId="24" fillId="2" borderId="6" xfId="0" applyFont="1" applyFill="1" applyBorder="1" applyAlignment="1">
      <alignment vertical="center"/>
    </xf>
    <xf numFmtId="49" fontId="11" fillId="3" borderId="12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vertical="center"/>
    </xf>
    <xf numFmtId="49" fontId="24" fillId="3" borderId="15" xfId="0" applyNumberFormat="1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3" xfId="0" applyFont="1" applyFill="1" applyBorder="1" applyAlignment="1">
      <alignment vertical="center"/>
    </xf>
    <xf numFmtId="49" fontId="12" fillId="3" borderId="15" xfId="0" applyNumberFormat="1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49" fontId="24" fillId="2" borderId="3" xfId="0" applyNumberFormat="1" applyFont="1" applyFill="1" applyBorder="1" applyAlignment="1">
      <alignment vertical="center"/>
    </xf>
    <xf numFmtId="49" fontId="24" fillId="2" borderId="6" xfId="0" applyNumberFormat="1" applyFont="1" applyFill="1" applyBorder="1" applyAlignment="1">
      <alignment vertical="center"/>
    </xf>
    <xf numFmtId="49" fontId="11" fillId="10" borderId="12" xfId="0" applyNumberFormat="1" applyFont="1" applyFill="1" applyBorder="1" applyAlignment="1">
      <alignment horizontal="center" vertical="center"/>
    </xf>
    <xf numFmtId="49" fontId="11" fillId="10" borderId="15" xfId="0" applyNumberFormat="1" applyFont="1" applyFill="1" applyBorder="1" applyAlignment="1">
      <alignment horizontal="center" vertical="center"/>
    </xf>
    <xf numFmtId="49" fontId="11" fillId="10" borderId="15" xfId="0" applyNumberFormat="1" applyFont="1" applyFill="1" applyBorder="1" applyAlignment="1">
      <alignment vertical="center"/>
    </xf>
    <xf numFmtId="49" fontId="11" fillId="17" borderId="12" xfId="0" applyNumberFormat="1" applyFont="1" applyFill="1" applyBorder="1" applyAlignment="1">
      <alignment horizontal="center" vertical="center"/>
    </xf>
    <xf numFmtId="49" fontId="11" fillId="17" borderId="15" xfId="0" applyNumberFormat="1" applyFont="1" applyFill="1" applyBorder="1" applyAlignment="1">
      <alignment horizontal="center" vertical="center"/>
    </xf>
    <xf numFmtId="49" fontId="11" fillId="17" borderId="15" xfId="0" applyNumberFormat="1" applyFont="1" applyFill="1" applyBorder="1" applyAlignment="1">
      <alignment vertical="center"/>
    </xf>
    <xf numFmtId="164" fontId="11" fillId="17" borderId="15" xfId="1" applyNumberFormat="1" applyFont="1" applyFill="1" applyBorder="1" applyAlignment="1">
      <alignment vertical="center"/>
    </xf>
    <xf numFmtId="164" fontId="11" fillId="17" borderId="13" xfId="1" applyNumberFormat="1" applyFont="1" applyFill="1" applyBorder="1" applyAlignment="1">
      <alignment vertical="center"/>
    </xf>
    <xf numFmtId="49" fontId="11" fillId="17" borderId="13" xfId="0" applyNumberFormat="1" applyFont="1" applyFill="1" applyBorder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5" xfId="0" applyNumberFormat="1" applyFont="1" applyFill="1" applyBorder="1" applyAlignment="1">
      <alignment horizontal="center" vertical="center"/>
    </xf>
    <xf numFmtId="49" fontId="24" fillId="2" borderId="6" xfId="0" applyNumberFormat="1" applyFont="1" applyFill="1" applyBorder="1" applyAlignment="1">
      <alignment horizontal="center" vertical="center"/>
    </xf>
    <xf numFmtId="164" fontId="11" fillId="17" borderId="12" xfId="1" applyNumberFormat="1" applyFont="1" applyFill="1" applyBorder="1" applyAlignment="1">
      <alignment horizontal="right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vertical="center"/>
    </xf>
    <xf numFmtId="164" fontId="11" fillId="17" borderId="12" xfId="1" applyNumberFormat="1" applyFont="1" applyFill="1" applyBorder="1" applyAlignment="1">
      <alignment vertical="center"/>
    </xf>
    <xf numFmtId="43" fontId="6" fillId="0" borderId="5" xfId="1" applyFont="1" applyBorder="1" applyAlignment="1">
      <alignment vertical="center"/>
    </xf>
    <xf numFmtId="164" fontId="24" fillId="17" borderId="12" xfId="1" applyNumberFormat="1" applyFont="1" applyFill="1" applyBorder="1" applyAlignment="1">
      <alignment horizontal="center" vertical="center"/>
    </xf>
    <xf numFmtId="164" fontId="24" fillId="17" borderId="13" xfId="1" applyNumberFormat="1" applyFont="1" applyFill="1" applyBorder="1" applyAlignment="1">
      <alignment horizontal="center" vertical="center"/>
    </xf>
    <xf numFmtId="49" fontId="11" fillId="10" borderId="12" xfId="0" applyNumberFormat="1" applyFont="1" applyFill="1" applyBorder="1" applyAlignment="1">
      <alignment vertical="center"/>
    </xf>
    <xf numFmtId="49" fontId="12" fillId="10" borderId="15" xfId="0" applyNumberFormat="1" applyFont="1" applyFill="1" applyBorder="1" applyAlignment="1">
      <alignment vertical="center"/>
    </xf>
    <xf numFmtId="164" fontId="24" fillId="10" borderId="15" xfId="1" applyNumberFormat="1" applyFont="1" applyFill="1" applyBorder="1" applyAlignment="1">
      <alignment horizontal="center" vertical="center"/>
    </xf>
    <xf numFmtId="164" fontId="24" fillId="10" borderId="13" xfId="1" applyNumberFormat="1" applyFont="1" applyFill="1" applyBorder="1" applyAlignment="1">
      <alignment horizontal="center" vertical="center"/>
    </xf>
    <xf numFmtId="164" fontId="6" fillId="0" borderId="2" xfId="1" applyNumberFormat="1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/>
    </xf>
    <xf numFmtId="49" fontId="25" fillId="5" borderId="2" xfId="0" applyNumberFormat="1" applyFont="1" applyFill="1" applyBorder="1" applyAlignment="1">
      <alignment vertical="center"/>
    </xf>
    <xf numFmtId="49" fontId="25" fillId="5" borderId="8" xfId="0" applyNumberFormat="1" applyFont="1" applyFill="1" applyBorder="1" applyAlignment="1">
      <alignment vertical="center"/>
    </xf>
    <xf numFmtId="49" fontId="25" fillId="5" borderId="4" xfId="0" applyNumberFormat="1" applyFont="1" applyFill="1" applyBorder="1" applyAlignment="1">
      <alignment vertical="center"/>
    </xf>
    <xf numFmtId="41" fontId="11" fillId="5" borderId="2" xfId="3" applyFont="1" applyFill="1" applyBorder="1" applyAlignment="1">
      <alignment horizontal="right" vertical="center"/>
    </xf>
    <xf numFmtId="41" fontId="11" fillId="5" borderId="8" xfId="3" applyFont="1" applyFill="1" applyBorder="1" applyAlignment="1">
      <alignment horizontal="right" vertical="center"/>
    </xf>
    <xf numFmtId="164" fontId="24" fillId="0" borderId="2" xfId="1" applyNumberFormat="1" applyFont="1" applyBorder="1" applyAlignment="1">
      <alignment horizontal="center" vertical="center"/>
    </xf>
    <xf numFmtId="164" fontId="24" fillId="0" borderId="4" xfId="1" applyNumberFormat="1" applyFont="1" applyBorder="1" applyAlignment="1">
      <alignment horizontal="center" vertical="center"/>
    </xf>
    <xf numFmtId="49" fontId="12" fillId="6" borderId="1" xfId="0" applyNumberFormat="1" applyFont="1" applyFill="1" applyBorder="1" applyAlignment="1">
      <alignment vertical="center"/>
    </xf>
    <xf numFmtId="49" fontId="24" fillId="6" borderId="7" xfId="0" applyNumberFormat="1" applyFont="1" applyFill="1" applyBorder="1" applyAlignment="1">
      <alignment vertical="center"/>
    </xf>
    <xf numFmtId="49" fontId="24" fillId="6" borderId="3" xfId="0" applyNumberFormat="1" applyFont="1" applyFill="1" applyBorder="1" applyAlignment="1">
      <alignment vertical="center"/>
    </xf>
    <xf numFmtId="49" fontId="12" fillId="6" borderId="5" xfId="0" applyNumberFormat="1" applyFont="1" applyFill="1" applyBorder="1" applyAlignment="1">
      <alignment vertical="center"/>
    </xf>
    <xf numFmtId="49" fontId="24" fillId="6" borderId="0" xfId="0" applyNumberFormat="1" applyFont="1" applyFill="1" applyBorder="1" applyAlignment="1">
      <alignment vertical="center"/>
    </xf>
    <xf numFmtId="49" fontId="24" fillId="6" borderId="6" xfId="0" applyNumberFormat="1" applyFont="1" applyFill="1" applyBorder="1" applyAlignment="1">
      <alignment vertical="center"/>
    </xf>
    <xf numFmtId="49" fontId="11" fillId="6" borderId="1" xfId="0" applyNumberFormat="1" applyFont="1" applyFill="1" applyBorder="1" applyAlignment="1">
      <alignment vertical="center"/>
    </xf>
    <xf numFmtId="49" fontId="11" fillId="6" borderId="7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49" fontId="11" fillId="6" borderId="5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24" fillId="6" borderId="5" xfId="0" applyNumberFormat="1" applyFont="1" applyFill="1" applyBorder="1" applyAlignment="1">
      <alignment vertical="center"/>
    </xf>
    <xf numFmtId="0" fontId="24" fillId="10" borderId="13" xfId="0" applyFont="1" applyFill="1" applyBorder="1" applyAlignment="1">
      <alignment vertical="center"/>
    </xf>
    <xf numFmtId="49" fontId="11" fillId="10" borderId="13" xfId="0" applyNumberFormat="1" applyFont="1" applyFill="1" applyBorder="1" applyAlignment="1">
      <alignment horizontal="center" vertical="center"/>
    </xf>
    <xf numFmtId="49" fontId="24" fillId="10" borderId="13" xfId="0" applyNumberFormat="1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horizontal="right" vertical="center"/>
    </xf>
    <xf numFmtId="164" fontId="8" fillId="0" borderId="4" xfId="1" applyNumberFormat="1" applyFont="1" applyBorder="1" applyAlignment="1">
      <alignment vertical="center"/>
    </xf>
    <xf numFmtId="0" fontId="24" fillId="2" borderId="1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49" fontId="11" fillId="10" borderId="13" xfId="0" applyNumberFormat="1" applyFont="1" applyFill="1" applyBorder="1" applyAlignment="1">
      <alignment vertical="center"/>
    </xf>
    <xf numFmtId="49" fontId="24" fillId="7" borderId="12" xfId="0" applyNumberFormat="1" applyFont="1" applyFill="1" applyBorder="1" applyAlignment="1">
      <alignment horizontal="center" vertical="center"/>
    </xf>
    <xf numFmtId="49" fontId="24" fillId="7" borderId="15" xfId="0" applyNumberFormat="1" applyFont="1" applyFill="1" applyBorder="1" applyAlignment="1">
      <alignment horizontal="center" vertical="center"/>
    </xf>
    <xf numFmtId="49" fontId="24" fillId="7" borderId="13" xfId="0" applyNumberFormat="1" applyFont="1" applyFill="1" applyBorder="1" applyAlignment="1">
      <alignment horizontal="center" vertical="center"/>
    </xf>
    <xf numFmtId="49" fontId="11" fillId="7" borderId="12" xfId="0" applyNumberFormat="1" applyFont="1" applyFill="1" applyBorder="1" applyAlignment="1">
      <alignment vertical="center"/>
    </xf>
    <xf numFmtId="49" fontId="11" fillId="7" borderId="15" xfId="0" applyNumberFormat="1" applyFont="1" applyFill="1" applyBorder="1" applyAlignment="1">
      <alignment vertical="center"/>
    </xf>
    <xf numFmtId="49" fontId="11" fillId="7" borderId="13" xfId="0" applyNumberFormat="1" applyFont="1" applyFill="1" applyBorder="1" applyAlignment="1">
      <alignment vertical="center"/>
    </xf>
    <xf numFmtId="164" fontId="11" fillId="7" borderId="12" xfId="1" applyNumberFormat="1" applyFont="1" applyFill="1" applyBorder="1" applyAlignment="1">
      <alignment vertical="center"/>
    </xf>
    <xf numFmtId="164" fontId="11" fillId="7" borderId="15" xfId="1" applyNumberFormat="1" applyFont="1" applyFill="1" applyBorder="1" applyAlignment="1">
      <alignment vertical="center"/>
    </xf>
    <xf numFmtId="164" fontId="11" fillId="7" borderId="13" xfId="1" applyNumberFormat="1" applyFont="1" applyFill="1" applyBorder="1" applyAlignment="1">
      <alignment vertical="center"/>
    </xf>
    <xf numFmtId="1" fontId="24" fillId="8" borderId="13" xfId="0" applyNumberFormat="1" applyFont="1" applyFill="1" applyBorder="1" applyAlignment="1">
      <alignment horizontal="center" vertical="center"/>
    </xf>
    <xf numFmtId="49" fontId="11" fillId="7" borderId="12" xfId="0" applyNumberFormat="1" applyFont="1" applyFill="1" applyBorder="1" applyAlignment="1">
      <alignment horizontal="center" vertical="center"/>
    </xf>
    <xf numFmtId="49" fontId="11" fillId="7" borderId="15" xfId="0" applyNumberFormat="1" applyFont="1" applyFill="1" applyBorder="1" applyAlignment="1">
      <alignment horizontal="center" vertical="center"/>
    </xf>
    <xf numFmtId="49" fontId="11" fillId="7" borderId="13" xfId="0" applyNumberFormat="1" applyFont="1" applyFill="1" applyBorder="1" applyAlignment="1">
      <alignment horizontal="center" vertical="center"/>
    </xf>
    <xf numFmtId="49" fontId="11" fillId="8" borderId="12" xfId="0" applyNumberFormat="1" applyFont="1" applyFill="1" applyBorder="1" applyAlignment="1">
      <alignment horizontal="center" vertical="center"/>
    </xf>
    <xf numFmtId="49" fontId="11" fillId="8" borderId="15" xfId="0" applyNumberFormat="1" applyFont="1" applyFill="1" applyBorder="1" applyAlignment="1">
      <alignment horizontal="center" vertical="center"/>
    </xf>
    <xf numFmtId="49" fontId="11" fillId="8" borderId="13" xfId="0" applyNumberFormat="1" applyFont="1" applyFill="1" applyBorder="1" applyAlignment="1">
      <alignment horizontal="center" vertical="center"/>
    </xf>
    <xf numFmtId="49" fontId="11" fillId="8" borderId="12" xfId="0" applyNumberFormat="1" applyFont="1" applyFill="1" applyBorder="1" applyAlignment="1">
      <alignment vertical="center"/>
    </xf>
    <xf numFmtId="49" fontId="11" fillId="8" borderId="15" xfId="0" applyNumberFormat="1" applyFont="1" applyFill="1" applyBorder="1" applyAlignment="1">
      <alignment vertical="center"/>
    </xf>
    <xf numFmtId="49" fontId="11" fillId="8" borderId="13" xfId="0" applyNumberFormat="1" applyFont="1" applyFill="1" applyBorder="1" applyAlignment="1">
      <alignment vertical="center"/>
    </xf>
    <xf numFmtId="164" fontId="11" fillId="8" borderId="12" xfId="1" applyNumberFormat="1" applyFont="1" applyFill="1" applyBorder="1" applyAlignment="1">
      <alignment horizontal="right" vertical="center"/>
    </xf>
    <xf numFmtId="1" fontId="24" fillId="10" borderId="13" xfId="0" applyNumberFormat="1" applyFont="1" applyFill="1" applyBorder="1" applyAlignment="1">
      <alignment horizontal="center" vertical="center"/>
    </xf>
    <xf numFmtId="3" fontId="11" fillId="10" borderId="12" xfId="0" applyNumberFormat="1" applyFont="1" applyFill="1" applyBorder="1" applyAlignment="1">
      <alignment vertical="center"/>
    </xf>
    <xf numFmtId="49" fontId="12" fillId="10" borderId="13" xfId="0" applyNumberFormat="1" applyFont="1" applyFill="1" applyBorder="1" applyAlignment="1">
      <alignment vertical="center"/>
    </xf>
    <xf numFmtId="43" fontId="6" fillId="0" borderId="2" xfId="1" applyFont="1" applyBorder="1" applyAlignment="1">
      <alignment vertical="center"/>
    </xf>
    <xf numFmtId="164" fontId="6" fillId="0" borderId="4" xfId="1" applyNumberFormat="1" applyFont="1" applyBorder="1" applyAlignment="1">
      <alignment vertical="center"/>
    </xf>
    <xf numFmtId="43" fontId="8" fillId="0" borderId="2" xfId="1" applyFont="1" applyBorder="1" applyAlignment="1">
      <alignment horizontal="center" vertical="center"/>
    </xf>
    <xf numFmtId="43" fontId="8" fillId="0" borderId="4" xfId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3" fontId="24" fillId="8" borderId="13" xfId="1" applyFont="1" applyFill="1" applyBorder="1" applyAlignment="1">
      <alignment horizontal="center" vertical="center"/>
    </xf>
    <xf numFmtId="43" fontId="11" fillId="7" borderId="12" xfId="1" applyFont="1" applyFill="1" applyBorder="1" applyAlignment="1">
      <alignment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11" fillId="3" borderId="7" xfId="0" applyNumberFormat="1" applyFont="1" applyFill="1" applyBorder="1" applyAlignment="1">
      <alignment horizontal="center" vertical="center"/>
    </xf>
    <xf numFmtId="49" fontId="11" fillId="3" borderId="3" xfId="0" applyNumberFormat="1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vertical="center"/>
    </xf>
    <xf numFmtId="49" fontId="11" fillId="3" borderId="7" xfId="0" applyNumberFormat="1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164" fontId="24" fillId="8" borderId="13" xfId="1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49" fontId="12" fillId="3" borderId="3" xfId="0" applyNumberFormat="1" applyFont="1" applyFill="1" applyBorder="1" applyAlignment="1">
      <alignment vertical="center"/>
    </xf>
    <xf numFmtId="164" fontId="24" fillId="7" borderId="13" xfId="1" applyNumberFormat="1" applyFont="1" applyFill="1" applyBorder="1" applyAlignment="1">
      <alignment vertical="center"/>
    </xf>
    <xf numFmtId="164" fontId="8" fillId="0" borderId="6" xfId="1" applyNumberFormat="1" applyFont="1" applyBorder="1" applyAlignment="1">
      <alignment vertical="center"/>
    </xf>
    <xf numFmtId="164" fontId="24" fillId="8" borderId="12" xfId="1" applyNumberFormat="1" applyFont="1" applyFill="1" applyBorder="1" applyAlignment="1">
      <alignment vertical="center"/>
    </xf>
    <xf numFmtId="164" fontId="8" fillId="0" borderId="5" xfId="1" applyNumberFormat="1" applyFont="1" applyBorder="1" applyAlignment="1">
      <alignment vertical="center"/>
    </xf>
    <xf numFmtId="164" fontId="8" fillId="0" borderId="2" xfId="1" applyNumberFormat="1" applyFont="1" applyBorder="1" applyAlignment="1">
      <alignment vertical="center"/>
    </xf>
    <xf numFmtId="49" fontId="18" fillId="10" borderId="13" xfId="0" applyNumberFormat="1" applyFont="1" applyFill="1" applyBorder="1" applyAlignment="1">
      <alignment vertical="center"/>
    </xf>
    <xf numFmtId="49" fontId="17" fillId="10" borderId="15" xfId="0" applyNumberFormat="1" applyFont="1" applyFill="1" applyBorder="1" applyAlignment="1">
      <alignment vertical="center"/>
    </xf>
    <xf numFmtId="49" fontId="21" fillId="0" borderId="13" xfId="0" applyNumberFormat="1" applyFont="1" applyBorder="1" applyAlignment="1">
      <alignment vertical="center"/>
    </xf>
    <xf numFmtId="49" fontId="20" fillId="10" borderId="9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left" vertical="center"/>
    </xf>
    <xf numFmtId="49" fontId="6" fillId="10" borderId="9" xfId="0" applyNumberFormat="1" applyFont="1" applyFill="1" applyBorder="1" applyAlignment="1">
      <alignment vertical="center"/>
    </xf>
    <xf numFmtId="164" fontId="6" fillId="0" borderId="3" xfId="1" applyNumberFormat="1" applyFont="1" applyBorder="1" applyAlignment="1">
      <alignment vertical="center"/>
    </xf>
    <xf numFmtId="1" fontId="8" fillId="0" borderId="3" xfId="0" applyNumberFormat="1" applyFont="1" applyFill="1" applyBorder="1" applyAlignment="1">
      <alignment horizontal="center" vertical="center"/>
    </xf>
    <xf numFmtId="43" fontId="8" fillId="0" borderId="4" xfId="1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1" fontId="24" fillId="11" borderId="13" xfId="0" applyNumberFormat="1" applyFont="1" applyFill="1" applyBorder="1" applyAlignment="1">
      <alignment horizontal="center" vertical="center"/>
    </xf>
    <xf numFmtId="49" fontId="11" fillId="11" borderId="12" xfId="0" applyNumberFormat="1" applyFont="1" applyFill="1" applyBorder="1" applyAlignment="1">
      <alignment horizontal="center" vertical="center"/>
    </xf>
    <xf numFmtId="49" fontId="11" fillId="11" borderId="15" xfId="0" applyNumberFormat="1" applyFont="1" applyFill="1" applyBorder="1" applyAlignment="1">
      <alignment horizontal="center" vertical="center"/>
    </xf>
    <xf numFmtId="49" fontId="11" fillId="11" borderId="13" xfId="0" applyNumberFormat="1" applyFont="1" applyFill="1" applyBorder="1" applyAlignment="1">
      <alignment horizontal="center" vertical="center"/>
    </xf>
    <xf numFmtId="49" fontId="11" fillId="11" borderId="12" xfId="0" applyNumberFormat="1" applyFont="1" applyFill="1" applyBorder="1" applyAlignment="1">
      <alignment vertical="center"/>
    </xf>
    <xf numFmtId="49" fontId="11" fillId="11" borderId="15" xfId="0" applyNumberFormat="1" applyFont="1" applyFill="1" applyBorder="1" applyAlignment="1">
      <alignment vertical="center"/>
    </xf>
    <xf numFmtId="49" fontId="11" fillId="11" borderId="13" xfId="0" applyNumberFormat="1" applyFont="1" applyFill="1" applyBorder="1" applyAlignment="1">
      <alignment vertical="center"/>
    </xf>
    <xf numFmtId="164" fontId="11" fillId="11" borderId="12" xfId="1" applyNumberFormat="1" applyFont="1" applyFill="1" applyBorder="1" applyAlignment="1">
      <alignment vertical="center"/>
    </xf>
    <xf numFmtId="164" fontId="11" fillId="11" borderId="15" xfId="1" applyNumberFormat="1" applyFont="1" applyFill="1" applyBorder="1" applyAlignment="1">
      <alignment vertical="center"/>
    </xf>
    <xf numFmtId="164" fontId="11" fillId="11" borderId="13" xfId="1" applyNumberFormat="1" applyFont="1" applyFill="1" applyBorder="1" applyAlignment="1">
      <alignment vertical="center"/>
    </xf>
    <xf numFmtId="43" fontId="8" fillId="0" borderId="3" xfId="1" applyFont="1" applyBorder="1" applyAlignment="1">
      <alignment horizontal="center" vertical="center"/>
    </xf>
    <xf numFmtId="164" fontId="8" fillId="13" borderId="1" xfId="1" applyNumberFormat="1" applyFont="1" applyFill="1" applyBorder="1" applyAlignment="1">
      <alignment vertical="center"/>
    </xf>
    <xf numFmtId="164" fontId="11" fillId="8" borderId="15" xfId="1" applyNumberFormat="1" applyFont="1" applyFill="1" applyBorder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164" fontId="6" fillId="0" borderId="5" xfId="1" applyNumberFormat="1" applyFont="1" applyFill="1" applyBorder="1" applyAlignment="1">
      <alignment vertical="center"/>
    </xf>
    <xf numFmtId="49" fontId="11" fillId="14" borderId="5" xfId="0" applyNumberFormat="1" applyFont="1" applyFill="1" applyBorder="1" applyAlignment="1">
      <alignment horizontal="center" vertical="center"/>
    </xf>
    <xf numFmtId="49" fontId="11" fillId="14" borderId="0" xfId="0" applyNumberFormat="1" applyFont="1" applyFill="1" applyBorder="1" applyAlignment="1">
      <alignment horizontal="center" vertical="center"/>
    </xf>
    <xf numFmtId="49" fontId="11" fillId="14" borderId="6" xfId="0" applyNumberFormat="1" applyFont="1" applyFill="1" applyBorder="1" applyAlignment="1">
      <alignment horizontal="center" vertical="center"/>
    </xf>
    <xf numFmtId="49" fontId="11" fillId="15" borderId="12" xfId="0" applyNumberFormat="1" applyFont="1" applyFill="1" applyBorder="1" applyAlignment="1">
      <alignment horizontal="center" vertical="center"/>
    </xf>
    <xf numFmtId="49" fontId="11" fillId="15" borderId="15" xfId="0" applyNumberFormat="1" applyFont="1" applyFill="1" applyBorder="1" applyAlignment="1">
      <alignment horizontal="center" vertical="center"/>
    </xf>
    <xf numFmtId="49" fontId="11" fillId="15" borderId="13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1" fillId="12" borderId="7" xfId="0" applyNumberFormat="1" applyFont="1" applyFill="1" applyBorder="1" applyAlignment="1">
      <alignment horizontal="center" vertical="center"/>
    </xf>
    <xf numFmtId="49" fontId="11" fillId="12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center" vertical="center"/>
    </xf>
    <xf numFmtId="49" fontId="11" fillId="12" borderId="12" xfId="0" applyNumberFormat="1" applyFont="1" applyFill="1" applyBorder="1" applyAlignment="1">
      <alignment vertical="center"/>
    </xf>
    <xf numFmtId="49" fontId="6" fillId="13" borderId="1" xfId="0" applyNumberFormat="1" applyFont="1" applyFill="1" applyBorder="1" applyAlignment="1">
      <alignment vertical="center"/>
    </xf>
    <xf numFmtId="164" fontId="24" fillId="12" borderId="12" xfId="1" applyNumberFormat="1" applyFont="1" applyFill="1" applyBorder="1" applyAlignment="1">
      <alignment vertical="center"/>
    </xf>
    <xf numFmtId="164" fontId="8" fillId="9" borderId="7" xfId="1" applyNumberFormat="1" applyFont="1" applyFill="1" applyBorder="1" applyAlignment="1">
      <alignment vertical="center"/>
    </xf>
    <xf numFmtId="164" fontId="8" fillId="9" borderId="3" xfId="1" applyNumberFormat="1" applyFont="1" applyFill="1" applyBorder="1" applyAlignment="1">
      <alignment vertical="center"/>
    </xf>
    <xf numFmtId="164" fontId="11" fillId="9" borderId="5" xfId="1" applyNumberFormat="1" applyFont="1" applyFill="1" applyBorder="1" applyAlignment="1">
      <alignment horizontal="center" vertical="center"/>
    </xf>
    <xf numFmtId="164" fontId="11" fillId="9" borderId="0" xfId="1" applyNumberFormat="1" applyFont="1" applyFill="1" applyBorder="1" applyAlignment="1">
      <alignment horizontal="center" vertical="center"/>
    </xf>
    <xf numFmtId="164" fontId="11" fillId="9" borderId="6" xfId="1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11" fillId="14" borderId="14" xfId="0" applyNumberFormat="1" applyFont="1" applyFill="1" applyBorder="1" applyAlignment="1">
      <alignment horizontal="center" vertical="center"/>
    </xf>
    <xf numFmtId="49" fontId="11" fillId="15" borderId="9" xfId="0" applyNumberFormat="1" applyFont="1" applyFill="1" applyBorder="1" applyAlignment="1">
      <alignment horizontal="center" vertical="center"/>
    </xf>
    <xf numFmtId="49" fontId="11" fillId="16" borderId="9" xfId="0" applyNumberFormat="1" applyFont="1" applyFill="1" applyBorder="1" applyAlignment="1">
      <alignment horizontal="center" vertical="center"/>
    </xf>
    <xf numFmtId="49" fontId="11" fillId="9" borderId="11" xfId="0" applyNumberFormat="1" applyFont="1" applyFill="1" applyBorder="1" applyAlignment="1">
      <alignment horizontal="center" vertical="center"/>
    </xf>
    <xf numFmtId="49" fontId="11" fillId="12" borderId="10" xfId="0" applyNumberFormat="1" applyFont="1" applyFill="1" applyBorder="1" applyAlignment="1">
      <alignment horizontal="center" vertical="center"/>
    </xf>
    <xf numFmtId="49" fontId="11" fillId="12" borderId="11" xfId="0" applyNumberFormat="1" applyFont="1" applyFill="1" applyBorder="1" applyAlignment="1">
      <alignment horizontal="center" vertical="center"/>
    </xf>
    <xf numFmtId="49" fontId="6" fillId="13" borderId="14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11" fillId="12" borderId="9" xfId="0" applyNumberFormat="1" applyFont="1" applyFill="1" applyBorder="1" applyAlignment="1">
      <alignment horizontal="center" vertical="center"/>
    </xf>
    <xf numFmtId="49" fontId="6" fillId="13" borderId="9" xfId="0" applyNumberFormat="1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49" fontId="6" fillId="5" borderId="14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1" fillId="15" borderId="10" xfId="0" applyNumberFormat="1" applyFont="1" applyFill="1" applyBorder="1" applyAlignment="1">
      <alignment horizontal="center" vertical="center"/>
    </xf>
    <xf numFmtId="49" fontId="11" fillId="9" borderId="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13" borderId="10" xfId="0" applyNumberFormat="1" applyFont="1" applyFill="1" applyBorder="1" applyAlignment="1">
      <alignment horizontal="center" vertical="center"/>
    </xf>
    <xf numFmtId="49" fontId="20" fillId="14" borderId="0" xfId="0" applyNumberFormat="1" applyFont="1" applyFill="1" applyBorder="1" applyAlignment="1">
      <alignment vertical="center"/>
    </xf>
    <xf numFmtId="49" fontId="20" fillId="14" borderId="6" xfId="0" applyNumberFormat="1" applyFont="1" applyFill="1" applyBorder="1" applyAlignment="1">
      <alignment vertical="center"/>
    </xf>
    <xf numFmtId="49" fontId="30" fillId="15" borderId="15" xfId="0" applyNumberFormat="1" applyFont="1" applyFill="1" applyBorder="1" applyAlignment="1">
      <alignment vertical="center"/>
    </xf>
    <xf numFmtId="49" fontId="30" fillId="15" borderId="13" xfId="0" applyNumberFormat="1" applyFont="1" applyFill="1" applyBorder="1" applyAlignment="1">
      <alignment vertical="center"/>
    </xf>
    <xf numFmtId="49" fontId="30" fillId="15" borderId="7" xfId="0" applyNumberFormat="1" applyFont="1" applyFill="1" applyBorder="1" applyAlignment="1">
      <alignment vertical="center"/>
    </xf>
    <xf numFmtId="49" fontId="30" fillId="15" borderId="3" xfId="0" applyNumberFormat="1" applyFont="1" applyFill="1" applyBorder="1" applyAlignment="1">
      <alignment vertical="center"/>
    </xf>
    <xf numFmtId="164" fontId="6" fillId="13" borderId="0" xfId="1" applyNumberFormat="1" applyFont="1" applyFill="1" applyBorder="1" applyAlignment="1">
      <alignment horizontal="left" vertical="center"/>
    </xf>
    <xf numFmtId="164" fontId="8" fillId="13" borderId="7" xfId="1" applyNumberFormat="1" applyFont="1" applyFill="1" applyBorder="1" applyAlignment="1">
      <alignment vertical="center"/>
    </xf>
    <xf numFmtId="164" fontId="6" fillId="13" borderId="1" xfId="1" applyNumberFormat="1" applyFont="1" applyFill="1" applyBorder="1" applyAlignment="1">
      <alignment horizontal="left" vertical="center"/>
    </xf>
    <xf numFmtId="164" fontId="6" fillId="13" borderId="6" xfId="1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11" fillId="12" borderId="0" xfId="0" applyNumberFormat="1" applyFont="1" applyFill="1" applyBorder="1" applyAlignment="1">
      <alignment horizontal="center" vertical="center"/>
    </xf>
    <xf numFmtId="49" fontId="11" fillId="12" borderId="0" xfId="0" applyNumberFormat="1" applyFont="1" applyFill="1" applyBorder="1" applyAlignment="1">
      <alignment vertical="center"/>
    </xf>
    <xf numFmtId="164" fontId="11" fillId="12" borderId="7" xfId="1" applyNumberFormat="1" applyFont="1" applyFill="1" applyBorder="1" applyAlignment="1">
      <alignment vertical="center"/>
    </xf>
    <xf numFmtId="164" fontId="11" fillId="12" borderId="3" xfId="1" applyNumberFormat="1" applyFont="1" applyFill="1" applyBorder="1" applyAlignment="1">
      <alignment vertical="center"/>
    </xf>
    <xf numFmtId="164" fontId="24" fillId="12" borderId="1" xfId="1" applyNumberFormat="1" applyFont="1" applyFill="1" applyBorder="1" applyAlignment="1">
      <alignment vertical="center"/>
    </xf>
    <xf numFmtId="0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center"/>
    </xf>
    <xf numFmtId="164" fontId="6" fillId="0" borderId="0" xfId="0" applyNumberFormat="1" applyFont="1" applyBorder="1" applyAlignment="1">
      <alignment vertical="center"/>
    </xf>
    <xf numFmtId="43" fontId="8" fillId="0" borderId="6" xfId="1" applyFont="1" applyBorder="1" applyAlignment="1">
      <alignment horizontal="center" vertical="center"/>
    </xf>
    <xf numFmtId="164" fontId="6" fillId="0" borderId="5" xfId="0" applyNumberFormat="1" applyFont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43" fontId="11" fillId="5" borderId="8" xfId="1" applyFont="1" applyFill="1" applyBorder="1" applyAlignment="1">
      <alignment horizontal="center" vertical="center"/>
    </xf>
    <xf numFmtId="164" fontId="24" fillId="8" borderId="15" xfId="1" applyNumberFormat="1" applyFont="1" applyFill="1" applyBorder="1" applyAlignment="1">
      <alignment horizontal="center" vertical="center"/>
    </xf>
    <xf numFmtId="164" fontId="8" fillId="0" borderId="1" xfId="1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/>
    </xf>
    <xf numFmtId="164" fontId="24" fillId="11" borderId="12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center" vertical="center"/>
    </xf>
    <xf numFmtId="164" fontId="24" fillId="11" borderId="2" xfId="1" applyNumberFormat="1" applyFont="1" applyFill="1" applyBorder="1" applyAlignment="1">
      <alignment horizontal="center" vertical="center"/>
    </xf>
    <xf numFmtId="164" fontId="8" fillId="0" borderId="5" xfId="1" applyNumberFormat="1" applyFont="1" applyBorder="1" applyAlignment="1">
      <alignment horizontal="center" vertical="center"/>
    </xf>
    <xf numFmtId="164" fontId="24" fillId="8" borderId="12" xfId="1" applyNumberFormat="1" applyFont="1" applyFill="1" applyBorder="1" applyAlignment="1">
      <alignment horizontal="center" vertical="center"/>
    </xf>
    <xf numFmtId="164" fontId="12" fillId="10" borderId="12" xfId="0" applyNumberFormat="1" applyFont="1" applyFill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2" fillId="4" borderId="1" xfId="0" applyNumberFormat="1" applyFont="1" applyFill="1" applyBorder="1" applyAlignment="1">
      <alignment vertical="center"/>
    </xf>
    <xf numFmtId="164" fontId="12" fillId="4" borderId="15" xfId="0" applyNumberFormat="1" applyFont="1" applyFill="1" applyBorder="1" applyAlignment="1">
      <alignment vertical="center"/>
    </xf>
    <xf numFmtId="164" fontId="24" fillId="11" borderId="4" xfId="1" applyNumberFormat="1" applyFont="1" applyFill="1" applyBorder="1" applyAlignment="1">
      <alignment horizontal="center" vertical="center"/>
    </xf>
    <xf numFmtId="164" fontId="11" fillId="8" borderId="1" xfId="1" applyNumberFormat="1" applyFont="1" applyFill="1" applyBorder="1" applyAlignment="1">
      <alignment vertical="center"/>
    </xf>
    <xf numFmtId="49" fontId="6" fillId="1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11" fillId="16" borderId="11" xfId="0" applyNumberFormat="1" applyFont="1" applyFill="1" applyBorder="1" applyAlignment="1">
      <alignment vertical="center"/>
    </xf>
    <xf numFmtId="49" fontId="11" fillId="16" borderId="2" xfId="0" applyNumberFormat="1" applyFont="1" applyFill="1" applyBorder="1" applyAlignment="1">
      <alignment horizontal="center" vertical="center"/>
    </xf>
    <xf numFmtId="49" fontId="11" fillId="16" borderId="8" xfId="0" applyNumberFormat="1" applyFont="1" applyFill="1" applyBorder="1" applyAlignment="1">
      <alignment horizontal="center" vertical="center"/>
    </xf>
    <xf numFmtId="49" fontId="11" fillId="16" borderId="2" xfId="0" applyNumberFormat="1" applyFont="1" applyFill="1" applyBorder="1" applyAlignment="1">
      <alignment vertical="center"/>
    </xf>
    <xf numFmtId="49" fontId="11" fillId="16" borderId="8" xfId="0" applyNumberFormat="1" applyFont="1" applyFill="1" applyBorder="1" applyAlignment="1">
      <alignment vertical="center"/>
    </xf>
    <xf numFmtId="49" fontId="11" fillId="16" borderId="4" xfId="0" applyNumberFormat="1" applyFont="1" applyFill="1" applyBorder="1" applyAlignment="1">
      <alignment vertical="center"/>
    </xf>
    <xf numFmtId="164" fontId="11" fillId="16" borderId="8" xfId="1" applyNumberFormat="1" applyFont="1" applyFill="1" applyBorder="1" applyAlignment="1">
      <alignment vertical="center"/>
    </xf>
    <xf numFmtId="164" fontId="11" fillId="16" borderId="4" xfId="1" applyNumberFormat="1" applyFont="1" applyFill="1" applyBorder="1" applyAlignment="1">
      <alignment vertical="center"/>
    </xf>
    <xf numFmtId="164" fontId="24" fillId="16" borderId="8" xfId="1" applyNumberFormat="1" applyFont="1" applyFill="1" applyBorder="1" applyAlignment="1">
      <alignment vertical="center"/>
    </xf>
    <xf numFmtId="164" fontId="24" fillId="16" borderId="4" xfId="1" applyNumberFormat="1" applyFont="1" applyFill="1" applyBorder="1" applyAlignment="1">
      <alignment vertical="center"/>
    </xf>
    <xf numFmtId="49" fontId="31" fillId="0" borderId="14" xfId="0" applyNumberFormat="1" applyFont="1" applyFill="1" applyBorder="1" applyAlignment="1">
      <alignment vertical="center"/>
    </xf>
    <xf numFmtId="49" fontId="31" fillId="0" borderId="0" xfId="0" applyNumberFormat="1" applyFont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vertical="center"/>
    </xf>
    <xf numFmtId="164" fontId="31" fillId="0" borderId="0" xfId="1" applyNumberFormat="1" applyFont="1" applyBorder="1" applyAlignment="1">
      <alignment horizontal="center" vertical="center"/>
    </xf>
    <xf numFmtId="164" fontId="31" fillId="0" borderId="6" xfId="1" applyNumberFormat="1" applyFont="1" applyBorder="1" applyAlignment="1">
      <alignment horizontal="center" vertical="center"/>
    </xf>
    <xf numFmtId="164" fontId="6" fillId="13" borderId="1" xfId="1" applyNumberFormat="1" applyFont="1" applyFill="1" applyBorder="1" applyAlignment="1">
      <alignment horizontal="center" vertical="center"/>
    </xf>
    <xf numFmtId="164" fontId="31" fillId="0" borderId="5" xfId="1" applyNumberFormat="1" applyFont="1" applyBorder="1" applyAlignment="1">
      <alignment vertical="center"/>
    </xf>
    <xf numFmtId="164" fontId="11" fillId="9" borderId="1" xfId="1" applyNumberFormat="1" applyFont="1" applyFill="1" applyBorder="1" applyAlignment="1">
      <alignment vertical="center"/>
    </xf>
    <xf numFmtId="164" fontId="11" fillId="9" borderId="7" xfId="1" applyNumberFormat="1" applyFont="1" applyFill="1" applyBorder="1" applyAlignment="1">
      <alignment vertical="center"/>
    </xf>
    <xf numFmtId="164" fontId="11" fillId="9" borderId="3" xfId="1" applyNumberFormat="1" applyFont="1" applyFill="1" applyBorder="1" applyAlignment="1">
      <alignment vertical="center"/>
    </xf>
    <xf numFmtId="0" fontId="26" fillId="0" borderId="0" xfId="0" applyFont="1" applyFill="1"/>
    <xf numFmtId="49" fontId="31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vertical="center"/>
    </xf>
    <xf numFmtId="164" fontId="31" fillId="0" borderId="5" xfId="1" applyNumberFormat="1" applyFont="1" applyFill="1" applyBorder="1" applyAlignment="1">
      <alignment vertical="center"/>
    </xf>
    <xf numFmtId="164" fontId="31" fillId="0" borderId="0" xfId="1" applyNumberFormat="1" applyFont="1" applyFill="1" applyBorder="1" applyAlignment="1">
      <alignment horizontal="center" vertical="center"/>
    </xf>
    <xf numFmtId="164" fontId="31" fillId="0" borderId="6" xfId="1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center" vertical="center"/>
    </xf>
    <xf numFmtId="164" fontId="32" fillId="0" borderId="5" xfId="1" applyNumberFormat="1" applyFont="1" applyFill="1" applyBorder="1" applyAlignment="1">
      <alignment vertical="center"/>
    </xf>
    <xf numFmtId="164" fontId="32" fillId="0" borderId="6" xfId="1" applyNumberFormat="1" applyFont="1" applyFill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164" fontId="6" fillId="0" borderId="4" xfId="1" applyNumberFormat="1" applyFont="1" applyFill="1" applyBorder="1" applyAlignment="1">
      <alignment vertical="center"/>
    </xf>
    <xf numFmtId="49" fontId="11" fillId="16" borderId="4" xfId="0" applyNumberFormat="1" applyFont="1" applyFill="1" applyBorder="1" applyAlignment="1">
      <alignment horizontal="center" vertical="center"/>
    </xf>
    <xf numFmtId="49" fontId="11" fillId="16" borderId="11" xfId="0" applyNumberFormat="1" applyFont="1" applyFill="1" applyBorder="1" applyAlignment="1">
      <alignment horizontal="center" vertical="center"/>
    </xf>
    <xf numFmtId="164" fontId="11" fillId="16" borderId="2" xfId="1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3" fontId="33" fillId="0" borderId="0" xfId="1" applyFont="1"/>
    <xf numFmtId="0" fontId="33" fillId="0" borderId="0" xfId="0" applyFont="1"/>
    <xf numFmtId="164" fontId="11" fillId="16" borderId="8" xfId="1" applyNumberFormat="1" applyFont="1" applyFill="1" applyBorder="1" applyAlignment="1">
      <alignment horizontal="left" vertical="center"/>
    </xf>
    <xf numFmtId="164" fontId="11" fillId="16" borderId="4" xfId="1" applyNumberFormat="1" applyFont="1" applyFill="1" applyBorder="1" applyAlignment="1">
      <alignment horizontal="left" vertical="center"/>
    </xf>
    <xf numFmtId="164" fontId="6" fillId="0" borderId="4" xfId="1" applyNumberFormat="1" applyFont="1" applyBorder="1" applyAlignment="1">
      <alignment horizontal="left" vertical="center"/>
    </xf>
    <xf numFmtId="164" fontId="6" fillId="13" borderId="12" xfId="1" applyNumberFormat="1" applyFont="1" applyFill="1" applyBorder="1" applyAlignment="1">
      <alignment vertical="center"/>
    </xf>
    <xf numFmtId="164" fontId="6" fillId="13" borderId="15" xfId="1" applyNumberFormat="1" applyFont="1" applyFill="1" applyBorder="1" applyAlignment="1">
      <alignment horizontal="left" vertical="center"/>
    </xf>
    <xf numFmtId="164" fontId="8" fillId="13" borderId="12" xfId="1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49" fontId="31" fillId="13" borderId="14" xfId="0" applyNumberFormat="1" applyFont="1" applyFill="1" applyBorder="1" applyAlignment="1">
      <alignment vertical="center"/>
    </xf>
    <xf numFmtId="49" fontId="31" fillId="13" borderId="0" xfId="0" applyNumberFormat="1" applyFont="1" applyFill="1" applyBorder="1" applyAlignment="1">
      <alignment horizontal="center" vertical="center"/>
    </xf>
    <xf numFmtId="49" fontId="31" fillId="13" borderId="14" xfId="0" applyNumberFormat="1" applyFont="1" applyFill="1" applyBorder="1" applyAlignment="1">
      <alignment horizontal="center" vertical="center"/>
    </xf>
    <xf numFmtId="164" fontId="31" fillId="13" borderId="5" xfId="1" applyNumberFormat="1" applyFont="1" applyFill="1" applyBorder="1" applyAlignment="1">
      <alignment vertical="center"/>
    </xf>
    <xf numFmtId="164" fontId="31" fillId="13" borderId="0" xfId="1" applyNumberFormat="1" applyFont="1" applyFill="1" applyBorder="1" applyAlignment="1">
      <alignment horizontal="center" vertical="center"/>
    </xf>
    <xf numFmtId="164" fontId="31" fillId="13" borderId="6" xfId="1" applyNumberFormat="1" applyFont="1" applyFill="1" applyBorder="1" applyAlignment="1">
      <alignment horizontal="center" vertical="center"/>
    </xf>
    <xf numFmtId="164" fontId="11" fillId="16" borderId="2" xfId="1" applyNumberFormat="1" applyFont="1" applyFill="1" applyBorder="1" applyAlignment="1">
      <alignment horizontal="center" vertical="center"/>
    </xf>
    <xf numFmtId="164" fontId="11" fillId="16" borderId="8" xfId="1" applyNumberFormat="1" applyFont="1" applyFill="1" applyBorder="1" applyAlignment="1">
      <alignment horizontal="center" vertical="center"/>
    </xf>
    <xf numFmtId="164" fontId="11" fillId="16" borderId="4" xfId="1" applyNumberFormat="1" applyFont="1" applyFill="1" applyBorder="1" applyAlignment="1">
      <alignment horizontal="center" vertical="center"/>
    </xf>
    <xf numFmtId="49" fontId="6" fillId="1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13" borderId="0" xfId="0" applyNumberFormat="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164" fontId="15" fillId="0" borderId="0" xfId="1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4" fontId="15" fillId="0" borderId="0" xfId="1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 wrapText="1"/>
    </xf>
    <xf numFmtId="49" fontId="13" fillId="18" borderId="0" xfId="0" applyNumberFormat="1" applyFont="1" applyFill="1" applyBorder="1" applyAlignment="1">
      <alignment vertical="center" textRotation="9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9" fontId="0" fillId="0" borderId="0" xfId="0" applyNumberFormat="1" applyFont="1" applyAlignment="1"/>
    <xf numFmtId="0" fontId="16" fillId="0" borderId="0" xfId="0" applyFont="1" applyAlignment="1">
      <alignment vertical="center"/>
    </xf>
    <xf numFmtId="49" fontId="10" fillId="0" borderId="0" xfId="0" applyNumberFormat="1" applyFont="1"/>
    <xf numFmtId="49" fontId="10" fillId="0" borderId="0" xfId="2" applyNumberFormat="1" applyFont="1"/>
    <xf numFmtId="49" fontId="10" fillId="0" borderId="0" xfId="0" applyNumberFormat="1" applyFont="1" applyAlignment="1">
      <alignment horizontal="left"/>
    </xf>
    <xf numFmtId="49" fontId="16" fillId="5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49" fontId="21" fillId="0" borderId="12" xfId="0" applyNumberFormat="1" applyFont="1" applyBorder="1" applyAlignment="1">
      <alignment horizontal="left" vertical="center"/>
    </xf>
    <xf numFmtId="49" fontId="21" fillId="0" borderId="13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  <xf numFmtId="49" fontId="10" fillId="5" borderId="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0" borderId="0" xfId="0" applyNumberFormat="1" applyFont="1"/>
    <xf numFmtId="0" fontId="10" fillId="0" borderId="0" xfId="0" applyFont="1" applyAlignment="1">
      <alignment horizontal="left" vertical="center"/>
    </xf>
    <xf numFmtId="49" fontId="2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49" fontId="4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0" borderId="0" xfId="2" applyNumberFormat="1" applyFont="1" applyAlignment="1">
      <alignment horizontal="center" vertical="center"/>
    </xf>
    <xf numFmtId="49" fontId="31" fillId="0" borderId="0" xfId="0" applyNumberFormat="1" applyFont="1" applyBorder="1" applyAlignment="1">
      <alignment horizontal="left" vertical="center"/>
    </xf>
    <xf numFmtId="49" fontId="31" fillId="0" borderId="6" xfId="0" applyNumberFormat="1" applyFont="1" applyBorder="1" applyAlignment="1">
      <alignment horizontal="left" vertical="center"/>
    </xf>
    <xf numFmtId="49" fontId="6" fillId="13" borderId="5" xfId="0" applyNumberFormat="1" applyFont="1" applyFill="1" applyBorder="1" applyAlignment="1">
      <alignment horizontal="left" vertical="center"/>
    </xf>
    <xf numFmtId="49" fontId="6" fillId="13" borderId="0" xfId="0" applyNumberFormat="1" applyFont="1" applyFill="1" applyBorder="1" applyAlignment="1">
      <alignment horizontal="left" vertical="center"/>
    </xf>
    <xf numFmtId="49" fontId="6" fillId="1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Alignment="1">
      <alignment horizontal="left"/>
    </xf>
    <xf numFmtId="49" fontId="11" fillId="12" borderId="10" xfId="0" applyNumberFormat="1" applyFont="1" applyFill="1" applyBorder="1" applyAlignment="1">
      <alignment horizontal="left" vertical="center"/>
    </xf>
    <xf numFmtId="0" fontId="0" fillId="12" borderId="11" xfId="0" applyFill="1" applyBorder="1" applyAlignment="1">
      <alignment horizontal="left" vertical="center"/>
    </xf>
    <xf numFmtId="49" fontId="29" fillId="2" borderId="14" xfId="0" applyNumberFormat="1" applyFont="1" applyFill="1" applyBorder="1" applyAlignment="1">
      <alignment horizontal="center" vertical="center" wrapText="1"/>
    </xf>
    <xf numFmtId="49" fontId="29" fillId="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49" fontId="6" fillId="0" borderId="8" xfId="0" applyNumberFormat="1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31" fillId="13" borderId="5" xfId="0" applyNumberFormat="1" applyFont="1" applyFill="1" applyBorder="1" applyAlignment="1">
      <alignment horizontal="left" vertical="center"/>
    </xf>
    <xf numFmtId="49" fontId="31" fillId="13" borderId="0" xfId="0" applyNumberFormat="1" applyFont="1" applyFill="1" applyBorder="1" applyAlignment="1">
      <alignment horizontal="left" vertical="center"/>
    </xf>
    <xf numFmtId="49" fontId="31" fillId="13" borderId="6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left" vertical="center" wrapText="1"/>
    </xf>
    <xf numFmtId="49" fontId="6" fillId="13" borderId="12" xfId="0" applyNumberFormat="1" applyFont="1" applyFill="1" applyBorder="1" applyAlignment="1">
      <alignment horizontal="left" vertical="center"/>
    </xf>
    <xf numFmtId="49" fontId="6" fillId="13" borderId="15" xfId="0" applyNumberFormat="1" applyFont="1" applyFill="1" applyBorder="1" applyAlignment="1">
      <alignment horizontal="left" vertical="center"/>
    </xf>
    <xf numFmtId="49" fontId="6" fillId="13" borderId="1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3" fillId="18" borderId="0" xfId="0" applyFont="1" applyFill="1" applyBorder="1" applyAlignment="1">
      <alignment horizontal="center" vertical="center" textRotation="90" wrapText="1"/>
    </xf>
    <xf numFmtId="0" fontId="12" fillId="18" borderId="0" xfId="0" applyFont="1" applyFill="1" applyBorder="1" applyAlignment="1">
      <alignment horizontal="center" vertical="center" textRotation="90" wrapText="1"/>
    </xf>
    <xf numFmtId="0" fontId="13" fillId="18" borderId="0" xfId="0" applyFont="1" applyFill="1" applyBorder="1" applyAlignment="1">
      <alignment horizontal="center" vertical="center" textRotation="90"/>
    </xf>
    <xf numFmtId="49" fontId="12" fillId="18" borderId="0" xfId="0" applyNumberFormat="1" applyFont="1" applyFill="1" applyBorder="1" applyAlignment="1">
      <alignment horizontal="center" vertical="center" textRotation="90"/>
    </xf>
    <xf numFmtId="0" fontId="13" fillId="18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3" fillId="18" borderId="0" xfId="0" applyFont="1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 textRotation="90"/>
    </xf>
    <xf numFmtId="0" fontId="26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12" fillId="18" borderId="0" xfId="0" applyFont="1" applyFill="1" applyBorder="1" applyAlignment="1">
      <alignment horizontal="center" vertical="center" textRotation="90"/>
    </xf>
  </cellXfs>
  <cellStyles count="4">
    <cellStyle name="Comma" xfId="1" builtinId="3"/>
    <cellStyle name="Comma [0]" xfId="3" builtinId="6"/>
    <cellStyle name="Normal" xfId="0" builtinId="0"/>
    <cellStyle name="Normal 3" xfId="2" xr:uid="{00000000-0005-0000-0000-000000000000}"/>
  </cellStyles>
  <dxfs count="0"/>
  <tableStyles count="0" defaultTableStyle="TableStyleMedium9" defaultPivotStyle="PivotStyleLight16"/>
  <colors>
    <mruColors>
      <color rgb="FFFFFF99"/>
      <color rgb="FF7CC3D6"/>
      <color rgb="FF64A46F"/>
      <color rgb="FFFF99CC"/>
      <color rgb="FFA5C26A"/>
      <color rgb="FF9EE5EC"/>
      <color rgb="FF75DAE5"/>
      <color rgb="FF88DFE8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9"/>
  <sheetViews>
    <sheetView topLeftCell="A43" zoomScaleNormal="100" workbookViewId="0">
      <selection activeCell="L35" sqref="L35"/>
    </sheetView>
  </sheetViews>
  <sheetFormatPr defaultRowHeight="14.4" x14ac:dyDescent="0.3"/>
  <cols>
    <col min="1" max="7" width="2.33203125" customWidth="1"/>
    <col min="8" max="8" width="2.33203125" style="9" customWidth="1"/>
    <col min="9" max="9" width="4.6640625" customWidth="1"/>
    <col min="11" max="11" width="49.33203125" customWidth="1"/>
    <col min="12" max="12" width="11.6640625" style="9" customWidth="1"/>
    <col min="13" max="13" width="12.109375" customWidth="1"/>
    <col min="14" max="14" width="11.6640625" customWidth="1"/>
    <col min="15" max="15" width="7.5546875" customWidth="1"/>
    <col min="16" max="16" width="6.5546875" customWidth="1"/>
  </cols>
  <sheetData>
    <row r="1" spans="1:17" x14ac:dyDescent="0.3">
      <c r="A1" s="506" t="s">
        <v>430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27"/>
    </row>
    <row r="2" spans="1:17" x14ac:dyDescent="0.3">
      <c r="A2" s="505" t="s">
        <v>431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27"/>
    </row>
    <row r="3" spans="1:17" ht="12" customHeight="1" x14ac:dyDescent="0.3">
      <c r="A3" s="626"/>
      <c r="B3" s="627"/>
      <c r="C3" s="627"/>
      <c r="D3" s="627"/>
      <c r="E3" s="627"/>
      <c r="F3" s="627"/>
      <c r="G3" s="627"/>
      <c r="H3" s="627"/>
      <c r="I3" s="627"/>
      <c r="J3" s="627"/>
      <c r="K3" s="627"/>
      <c r="L3" s="12"/>
      <c r="M3" s="1"/>
      <c r="N3" s="1"/>
    </row>
    <row r="4" spans="1:17" ht="18" customHeight="1" x14ac:dyDescent="0.3">
      <c r="A4" s="629" t="s">
        <v>318</v>
      </c>
      <c r="B4" s="629"/>
      <c r="C4" s="629"/>
      <c r="D4" s="629"/>
      <c r="E4" s="629"/>
      <c r="F4" s="629"/>
      <c r="G4" s="629"/>
      <c r="H4" s="629"/>
      <c r="I4" s="629"/>
      <c r="J4" s="629"/>
      <c r="K4" s="629"/>
      <c r="L4" s="629"/>
      <c r="M4" s="629"/>
      <c r="N4" s="629"/>
      <c r="O4" s="629"/>
      <c r="P4" s="629"/>
    </row>
    <row r="5" spans="1:17" ht="18" customHeight="1" x14ac:dyDescent="0.3">
      <c r="A5" s="629" t="s">
        <v>370</v>
      </c>
      <c r="B5" s="629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</row>
    <row r="6" spans="1:17" ht="12.75" customHeight="1" x14ac:dyDescent="0.3">
      <c r="A6" s="2"/>
      <c r="B6" s="2"/>
      <c r="C6" s="2"/>
      <c r="D6" s="2"/>
      <c r="E6" s="2"/>
      <c r="F6" s="2"/>
      <c r="G6" s="2"/>
      <c r="H6" s="28"/>
      <c r="I6" s="2"/>
      <c r="J6" s="2"/>
      <c r="K6" s="2"/>
      <c r="L6" s="13"/>
      <c r="M6" s="1"/>
      <c r="N6" s="1"/>
    </row>
    <row r="7" spans="1:17" ht="18" x14ac:dyDescent="0.3">
      <c r="A7" s="631" t="s">
        <v>115</v>
      </c>
      <c r="B7" s="631"/>
      <c r="C7" s="631"/>
      <c r="D7" s="631"/>
      <c r="E7" s="631"/>
      <c r="F7" s="631"/>
      <c r="G7" s="631"/>
      <c r="H7" s="631"/>
      <c r="I7" s="631"/>
      <c r="J7" s="631"/>
      <c r="K7" s="631"/>
      <c r="L7" s="631"/>
      <c r="M7" s="631"/>
      <c r="N7" s="631"/>
      <c r="O7" s="631"/>
      <c r="P7" s="631"/>
    </row>
    <row r="8" spans="1:17" s="9" customFormat="1" ht="12" customHeight="1" x14ac:dyDescent="0.3">
      <c r="A8" s="16"/>
      <c r="B8" s="16"/>
      <c r="C8" s="16"/>
      <c r="D8" s="16"/>
      <c r="E8" s="16"/>
      <c r="F8" s="16"/>
      <c r="G8" s="16"/>
      <c r="H8" s="29"/>
      <c r="I8" s="16"/>
      <c r="J8" s="16"/>
      <c r="K8" s="16"/>
      <c r="L8" s="16"/>
      <c r="M8" s="16"/>
      <c r="N8" s="6"/>
    </row>
    <row r="9" spans="1:17" s="9" customFormat="1" x14ac:dyDescent="0.3">
      <c r="A9" s="630" t="s">
        <v>371</v>
      </c>
      <c r="B9" s="630"/>
      <c r="C9" s="630"/>
      <c r="D9" s="630"/>
      <c r="E9" s="630"/>
      <c r="F9" s="630"/>
      <c r="G9" s="630"/>
      <c r="H9" s="630"/>
      <c r="I9" s="630"/>
      <c r="J9" s="630"/>
      <c r="K9" s="630"/>
      <c r="L9" s="291"/>
      <c r="M9" s="291"/>
      <c r="N9" s="291"/>
      <c r="O9" s="292"/>
      <c r="P9" s="292"/>
    </row>
    <row r="10" spans="1:17" s="9" customFormat="1" x14ac:dyDescent="0.3">
      <c r="A10" s="621" t="s">
        <v>138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  <c r="M10" s="621"/>
      <c r="N10" s="621"/>
      <c r="O10" s="292"/>
      <c r="P10" s="292"/>
    </row>
    <row r="11" spans="1:17" s="9" customFormat="1" x14ac:dyDescent="0.3">
      <c r="A11" s="621" t="s">
        <v>139</v>
      </c>
      <c r="B11" s="621"/>
      <c r="C11" s="621"/>
      <c r="D11" s="621"/>
      <c r="E11" s="621"/>
      <c r="F11" s="621"/>
      <c r="G11" s="621"/>
      <c r="H11" s="621"/>
      <c r="I11" s="621"/>
      <c r="J11" s="621"/>
      <c r="K11" s="621"/>
      <c r="L11" s="621"/>
      <c r="M11" s="621"/>
      <c r="N11" s="621"/>
      <c r="O11" s="292"/>
      <c r="P11" s="292"/>
    </row>
    <row r="12" spans="1:17" s="9" customFormat="1" x14ac:dyDescent="0.3">
      <c r="A12" s="621" t="s">
        <v>140</v>
      </c>
      <c r="B12" s="621"/>
      <c r="C12" s="621"/>
      <c r="D12" s="621"/>
      <c r="E12" s="621"/>
      <c r="F12" s="621"/>
      <c r="G12" s="621"/>
      <c r="H12" s="621"/>
      <c r="I12" s="621"/>
      <c r="J12" s="621"/>
      <c r="K12" s="621"/>
      <c r="L12" s="621"/>
      <c r="M12" s="621"/>
      <c r="N12" s="621"/>
      <c r="O12" s="292"/>
      <c r="P12" s="292"/>
    </row>
    <row r="13" spans="1:17" s="9" customFormat="1" x14ac:dyDescent="0.3">
      <c r="A13" s="621" t="s">
        <v>141</v>
      </c>
      <c r="B13" s="621"/>
      <c r="C13" s="621"/>
      <c r="D13" s="621"/>
      <c r="E13" s="621"/>
      <c r="F13" s="621"/>
      <c r="G13" s="621"/>
      <c r="H13" s="621"/>
      <c r="I13" s="621"/>
      <c r="J13" s="621"/>
      <c r="K13" s="621"/>
      <c r="L13" s="621"/>
      <c r="M13" s="621"/>
      <c r="N13" s="621"/>
      <c r="O13" s="292"/>
      <c r="P13" s="292"/>
    </row>
    <row r="14" spans="1:17" s="9" customFormat="1" x14ac:dyDescent="0.3">
      <c r="A14" s="621" t="s">
        <v>142</v>
      </c>
      <c r="B14" s="621"/>
      <c r="C14" s="621"/>
      <c r="D14" s="621"/>
      <c r="E14" s="621"/>
      <c r="F14" s="621"/>
      <c r="G14" s="621"/>
      <c r="H14" s="621"/>
      <c r="I14" s="621"/>
      <c r="J14" s="621"/>
      <c r="K14" s="621"/>
      <c r="L14" s="621"/>
      <c r="M14" s="621"/>
      <c r="N14" s="621"/>
      <c r="O14" s="292"/>
      <c r="P14" s="292"/>
    </row>
    <row r="15" spans="1:17" s="9" customFormat="1" x14ac:dyDescent="0.3">
      <c r="A15" s="621" t="s">
        <v>148</v>
      </c>
      <c r="B15" s="621"/>
      <c r="C15" s="621"/>
      <c r="D15" s="621"/>
      <c r="E15" s="621"/>
      <c r="F15" s="621"/>
      <c r="G15" s="621"/>
      <c r="H15" s="621"/>
      <c r="I15" s="621"/>
      <c r="J15" s="621"/>
      <c r="K15" s="621"/>
      <c r="L15" s="621"/>
      <c r="M15" s="621"/>
      <c r="N15" s="621"/>
      <c r="O15" s="292"/>
      <c r="P15" s="292"/>
    </row>
    <row r="16" spans="1:17" ht="13.5" customHeight="1" x14ac:dyDescent="0.3">
      <c r="A16" s="293"/>
      <c r="B16" s="293"/>
      <c r="C16" s="293"/>
      <c r="D16" s="293"/>
      <c r="E16" s="293"/>
      <c r="F16" s="293"/>
      <c r="G16" s="293"/>
      <c r="H16" s="293"/>
      <c r="I16" s="293"/>
      <c r="J16" s="293"/>
      <c r="K16" s="294"/>
      <c r="L16" s="294"/>
      <c r="M16" s="37"/>
      <c r="N16" s="37"/>
      <c r="O16" s="22"/>
      <c r="P16" s="22"/>
    </row>
    <row r="17" spans="1:16" ht="15" customHeight="1" x14ac:dyDescent="0.3">
      <c r="A17" s="614" t="s">
        <v>116</v>
      </c>
      <c r="B17" s="614"/>
      <c r="C17" s="614"/>
      <c r="D17" s="614"/>
      <c r="E17" s="614"/>
      <c r="F17" s="614"/>
      <c r="G17" s="614"/>
      <c r="H17" s="614"/>
      <c r="I17" s="614"/>
      <c r="J17" s="614"/>
      <c r="K17" s="614"/>
      <c r="L17" s="614"/>
      <c r="M17" s="614"/>
      <c r="N17" s="614"/>
      <c r="O17" s="614"/>
      <c r="P17" s="614"/>
    </row>
    <row r="18" spans="1:16" ht="15" customHeight="1" x14ac:dyDescent="0.3">
      <c r="A18" s="628" t="s">
        <v>372</v>
      </c>
      <c r="B18" s="628"/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22"/>
      <c r="P18" s="22"/>
    </row>
    <row r="19" spans="1:16" ht="15" customHeight="1" x14ac:dyDescent="0.3">
      <c r="A19" s="295"/>
      <c r="B19" s="296"/>
      <c r="C19" s="296"/>
      <c r="D19" s="296"/>
      <c r="E19" s="296"/>
      <c r="F19" s="296"/>
      <c r="G19" s="296"/>
      <c r="H19" s="315"/>
      <c r="I19" s="297" t="s">
        <v>0</v>
      </c>
      <c r="J19" s="296"/>
      <c r="K19" s="296"/>
      <c r="L19" s="326" t="s">
        <v>117</v>
      </c>
      <c r="M19" s="298" t="s">
        <v>1</v>
      </c>
      <c r="N19" s="299" t="s">
        <v>119</v>
      </c>
      <c r="O19" s="330" t="s">
        <v>2</v>
      </c>
      <c r="P19" s="299" t="s">
        <v>2</v>
      </c>
    </row>
    <row r="20" spans="1:16" ht="15" customHeight="1" x14ac:dyDescent="0.3">
      <c r="A20" s="300"/>
      <c r="B20" s="301"/>
      <c r="C20" s="301"/>
      <c r="D20" s="301"/>
      <c r="E20" s="301"/>
      <c r="F20" s="301"/>
      <c r="G20" s="301"/>
      <c r="H20" s="316"/>
      <c r="I20" s="302"/>
      <c r="J20" s="301"/>
      <c r="K20" s="301"/>
      <c r="L20" s="327" t="s">
        <v>118</v>
      </c>
      <c r="M20" s="303" t="s">
        <v>368</v>
      </c>
      <c r="N20" s="304" t="s">
        <v>120</v>
      </c>
      <c r="O20" s="331" t="s">
        <v>133</v>
      </c>
      <c r="P20" s="304" t="s">
        <v>134</v>
      </c>
    </row>
    <row r="21" spans="1:16" ht="15" customHeight="1" x14ac:dyDescent="0.3">
      <c r="A21" s="305" t="s">
        <v>3</v>
      </c>
      <c r="B21" s="302"/>
      <c r="C21" s="302"/>
      <c r="D21" s="302"/>
      <c r="E21" s="302"/>
      <c r="F21" s="301"/>
      <c r="G21" s="301"/>
      <c r="H21" s="316"/>
      <c r="I21" s="301"/>
      <c r="J21" s="301"/>
      <c r="K21" s="301"/>
      <c r="L21" s="327" t="s">
        <v>335</v>
      </c>
      <c r="M21" s="303"/>
      <c r="N21" s="328" t="s">
        <v>369</v>
      </c>
      <c r="O21" s="332" t="s">
        <v>4</v>
      </c>
      <c r="P21" s="306"/>
    </row>
    <row r="22" spans="1:16" x14ac:dyDescent="0.3">
      <c r="A22" s="331">
        <v>1</v>
      </c>
      <c r="B22" s="303">
        <v>2</v>
      </c>
      <c r="C22" s="303">
        <v>3</v>
      </c>
      <c r="D22" s="303">
        <v>4</v>
      </c>
      <c r="E22" s="303">
        <v>5</v>
      </c>
      <c r="F22" s="303">
        <v>6</v>
      </c>
      <c r="G22" s="303">
        <v>7</v>
      </c>
      <c r="H22" s="304" t="s">
        <v>163</v>
      </c>
      <c r="I22" s="301"/>
      <c r="J22" s="301"/>
      <c r="K22" s="301"/>
      <c r="L22" s="327" t="s">
        <v>88</v>
      </c>
      <c r="M22" s="303" t="s">
        <v>129</v>
      </c>
      <c r="N22" s="328" t="s">
        <v>97</v>
      </c>
      <c r="O22" s="332"/>
      <c r="P22" s="306"/>
    </row>
    <row r="23" spans="1:16" x14ac:dyDescent="0.3">
      <c r="A23" s="307"/>
      <c r="B23" s="308"/>
      <c r="C23" s="308"/>
      <c r="D23" s="308"/>
      <c r="E23" s="308"/>
      <c r="F23" s="308"/>
      <c r="G23" s="308"/>
      <c r="H23" s="308"/>
      <c r="I23" s="309" t="s">
        <v>311</v>
      </c>
      <c r="J23" s="309"/>
      <c r="K23" s="309"/>
      <c r="L23" s="309"/>
      <c r="M23" s="309"/>
      <c r="N23" s="310"/>
      <c r="O23" s="311"/>
      <c r="P23" s="312"/>
    </row>
    <row r="24" spans="1:16" x14ac:dyDescent="0.3">
      <c r="A24" s="50" t="s">
        <v>88</v>
      </c>
      <c r="B24" s="51"/>
      <c r="C24" s="51" t="s">
        <v>97</v>
      </c>
      <c r="D24" s="51" t="s">
        <v>11</v>
      </c>
      <c r="E24" s="51" t="s">
        <v>159</v>
      </c>
      <c r="F24" s="51" t="s">
        <v>160</v>
      </c>
      <c r="G24" s="51"/>
      <c r="H24" s="52"/>
      <c r="I24" s="30">
        <v>6</v>
      </c>
      <c r="J24" s="30" t="s">
        <v>7</v>
      </c>
      <c r="K24" s="30"/>
      <c r="L24" s="147">
        <v>3866036</v>
      </c>
      <c r="M24" s="148">
        <v>11397750</v>
      </c>
      <c r="N24" s="149">
        <v>3978775</v>
      </c>
      <c r="O24" s="147">
        <f>N24/L24*100</f>
        <v>102.9161394254994</v>
      </c>
      <c r="P24" s="149">
        <f>N24/M24*100</f>
        <v>34.908424908424905</v>
      </c>
    </row>
    <row r="25" spans="1:16" x14ac:dyDescent="0.3">
      <c r="A25" s="50"/>
      <c r="B25" s="51"/>
      <c r="C25" s="51"/>
      <c r="D25" s="51"/>
      <c r="E25" s="51"/>
      <c r="F25" s="51"/>
      <c r="G25" s="51" t="s">
        <v>161</v>
      </c>
      <c r="H25" s="52"/>
      <c r="I25" s="30">
        <v>7</v>
      </c>
      <c r="J25" s="30" t="s">
        <v>9</v>
      </c>
      <c r="K25" s="30"/>
      <c r="L25" s="147"/>
      <c r="M25" s="148">
        <v>20000</v>
      </c>
      <c r="N25" s="149"/>
      <c r="O25" s="147">
        <v>0</v>
      </c>
      <c r="P25" s="149">
        <f t="shared" ref="P25:P27" si="0">N25/M25*100</f>
        <v>0</v>
      </c>
    </row>
    <row r="26" spans="1:16" x14ac:dyDescent="0.3">
      <c r="A26" s="50" t="s">
        <v>88</v>
      </c>
      <c r="B26" s="51"/>
      <c r="C26" s="51" t="s">
        <v>97</v>
      </c>
      <c r="D26" s="51" t="s">
        <v>11</v>
      </c>
      <c r="E26" s="51" t="s">
        <v>159</v>
      </c>
      <c r="F26" s="51" t="s">
        <v>4</v>
      </c>
      <c r="G26" s="51" t="s">
        <v>161</v>
      </c>
      <c r="H26" s="52"/>
      <c r="I26" s="30">
        <v>3</v>
      </c>
      <c r="J26" s="30" t="s">
        <v>10</v>
      </c>
      <c r="K26" s="30"/>
      <c r="L26" s="147">
        <v>2774367</v>
      </c>
      <c r="M26" s="148">
        <v>7400000</v>
      </c>
      <c r="N26" s="149">
        <v>3048186</v>
      </c>
      <c r="O26" s="147">
        <f t="shared" ref="O26:O27" si="1">N26/L26*100</f>
        <v>109.86960268774824</v>
      </c>
      <c r="P26" s="149">
        <f t="shared" si="0"/>
        <v>41.191702702702706</v>
      </c>
    </row>
    <row r="27" spans="1:16" x14ac:dyDescent="0.3">
      <c r="A27" s="56"/>
      <c r="B27" s="57"/>
      <c r="C27" s="57"/>
      <c r="D27" s="57"/>
      <c r="E27" s="57"/>
      <c r="F27" s="57" t="s">
        <v>160</v>
      </c>
      <c r="G27" s="57" t="s">
        <v>161</v>
      </c>
      <c r="H27" s="58"/>
      <c r="I27" s="36" t="s">
        <v>11</v>
      </c>
      <c r="J27" s="30" t="s">
        <v>12</v>
      </c>
      <c r="K27" s="30"/>
      <c r="L27" s="147">
        <v>1511296</v>
      </c>
      <c r="M27" s="148">
        <v>4017750</v>
      </c>
      <c r="N27" s="149">
        <v>2098875</v>
      </c>
      <c r="O27" s="147">
        <f t="shared" si="1"/>
        <v>138.87914743372576</v>
      </c>
      <c r="P27" s="149">
        <f t="shared" si="0"/>
        <v>52.24005973492627</v>
      </c>
    </row>
    <row r="28" spans="1:16" x14ac:dyDescent="0.3">
      <c r="A28" s="320"/>
      <c r="B28" s="321"/>
      <c r="C28" s="321"/>
      <c r="D28" s="321"/>
      <c r="E28" s="321"/>
      <c r="F28" s="321"/>
      <c r="G28" s="321"/>
      <c r="H28" s="325"/>
      <c r="I28" s="322" t="s">
        <v>310</v>
      </c>
      <c r="J28" s="322"/>
      <c r="K28" s="322"/>
      <c r="L28" s="329">
        <f>L24+L25-L26-L27</f>
        <v>-419627</v>
      </c>
      <c r="M28" s="323">
        <f>M24+M25-M26-M27</f>
        <v>0</v>
      </c>
      <c r="N28" s="324">
        <f>N24+N25-N26-N27</f>
        <v>-1168286</v>
      </c>
      <c r="O28" s="333"/>
      <c r="P28" s="324"/>
    </row>
    <row r="29" spans="1:16" x14ac:dyDescent="0.3">
      <c r="A29" s="35"/>
      <c r="B29" s="35"/>
      <c r="C29" s="35"/>
      <c r="D29" s="35"/>
      <c r="E29" s="35"/>
      <c r="F29" s="35"/>
      <c r="G29" s="35"/>
      <c r="H29" s="35"/>
      <c r="I29" s="30"/>
      <c r="J29" s="30"/>
      <c r="K29" s="30"/>
      <c r="L29" s="30"/>
      <c r="M29" s="30"/>
      <c r="N29" s="37"/>
      <c r="O29" s="524"/>
      <c r="P29" s="22"/>
    </row>
    <row r="30" spans="1:16" x14ac:dyDescent="0.3">
      <c r="A30" s="307"/>
      <c r="B30" s="308"/>
      <c r="C30" s="308"/>
      <c r="D30" s="308"/>
      <c r="E30" s="308"/>
      <c r="F30" s="308"/>
      <c r="G30" s="308"/>
      <c r="H30" s="308"/>
      <c r="I30" s="309" t="s">
        <v>312</v>
      </c>
      <c r="J30" s="309"/>
      <c r="K30" s="309"/>
      <c r="L30" s="309"/>
      <c r="M30" s="309"/>
      <c r="N30" s="313"/>
      <c r="O30" s="526"/>
      <c r="P30" s="314"/>
    </row>
    <row r="31" spans="1:16" x14ac:dyDescent="0.3">
      <c r="A31" s="50"/>
      <c r="B31" s="51"/>
      <c r="C31" s="51"/>
      <c r="D31" s="51"/>
      <c r="E31" s="51"/>
      <c r="F31" s="51"/>
      <c r="G31" s="51" t="s">
        <v>4</v>
      </c>
      <c r="H31" s="52" t="s">
        <v>163</v>
      </c>
      <c r="I31" s="30">
        <v>8</v>
      </c>
      <c r="J31" s="30" t="s">
        <v>13</v>
      </c>
      <c r="K31" s="30"/>
      <c r="L31" s="147">
        <f>L104</f>
        <v>0</v>
      </c>
      <c r="M31" s="148">
        <f>M104</f>
        <v>0</v>
      </c>
      <c r="N31" s="149">
        <v>0</v>
      </c>
      <c r="O31" s="519">
        <v>0</v>
      </c>
      <c r="P31" s="509">
        <v>0</v>
      </c>
    </row>
    <row r="32" spans="1:16" x14ac:dyDescent="0.3">
      <c r="A32" s="50"/>
      <c r="B32" s="51"/>
      <c r="C32" s="51"/>
      <c r="D32" s="51"/>
      <c r="E32" s="51"/>
      <c r="F32" s="51"/>
      <c r="G32" s="51" t="s">
        <v>4</v>
      </c>
      <c r="H32" s="52" t="s">
        <v>163</v>
      </c>
      <c r="I32" s="30">
        <v>5</v>
      </c>
      <c r="J32" s="30" t="s">
        <v>14</v>
      </c>
      <c r="K32" s="30"/>
      <c r="L32" s="334">
        <f>L108</f>
        <v>0</v>
      </c>
      <c r="M32" s="148">
        <f>M108</f>
        <v>0</v>
      </c>
      <c r="N32" s="149">
        <v>0</v>
      </c>
      <c r="O32" s="519">
        <v>0</v>
      </c>
      <c r="P32" s="509">
        <v>0</v>
      </c>
    </row>
    <row r="33" spans="1:16" x14ac:dyDescent="0.3">
      <c r="A33" s="320"/>
      <c r="B33" s="321"/>
      <c r="C33" s="321"/>
      <c r="D33" s="321"/>
      <c r="E33" s="321"/>
      <c r="F33" s="321"/>
      <c r="G33" s="321"/>
      <c r="H33" s="325"/>
      <c r="I33" s="322" t="s">
        <v>309</v>
      </c>
      <c r="J33" s="322"/>
      <c r="K33" s="322"/>
      <c r="L33" s="333">
        <f>L31-L32</f>
        <v>0</v>
      </c>
      <c r="M33" s="323">
        <f t="shared" ref="M33:N33" si="2">M31-M32</f>
        <v>0</v>
      </c>
      <c r="N33" s="324">
        <f t="shared" si="2"/>
        <v>0</v>
      </c>
      <c r="O33" s="335"/>
      <c r="P33" s="336"/>
    </row>
    <row r="34" spans="1:16" x14ac:dyDescent="0.3">
      <c r="A34" s="307"/>
      <c r="B34" s="308"/>
      <c r="C34" s="308"/>
      <c r="D34" s="308"/>
      <c r="E34" s="308"/>
      <c r="F34" s="308"/>
      <c r="G34" s="308"/>
      <c r="H34" s="308"/>
      <c r="I34" s="309" t="s">
        <v>313</v>
      </c>
      <c r="J34" s="309"/>
      <c r="K34" s="309"/>
      <c r="L34" s="309"/>
      <c r="M34" s="309"/>
      <c r="N34" s="313"/>
      <c r="O34" s="526"/>
      <c r="P34" s="314"/>
    </row>
    <row r="35" spans="1:16" x14ac:dyDescent="0.3">
      <c r="A35" s="56"/>
      <c r="B35" s="57"/>
      <c r="C35" s="57"/>
      <c r="D35" s="57"/>
      <c r="E35" s="57"/>
      <c r="F35" s="57"/>
      <c r="G35" s="57"/>
      <c r="H35" s="58"/>
      <c r="I35" s="277" t="s">
        <v>15</v>
      </c>
      <c r="J35" s="184"/>
      <c r="K35" s="184"/>
      <c r="L35" s="341"/>
      <c r="M35" s="173">
        <v>0</v>
      </c>
      <c r="N35" s="174">
        <v>7974141</v>
      </c>
      <c r="O35" s="342"/>
      <c r="P35" s="343"/>
    </row>
    <row r="36" spans="1:16" x14ac:dyDescent="0.3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7"/>
      <c r="O36" s="38"/>
      <c r="P36" s="38"/>
    </row>
    <row r="37" spans="1:16" x14ac:dyDescent="0.3">
      <c r="A37" s="337"/>
      <c r="B37" s="319"/>
      <c r="C37" s="319"/>
      <c r="D37" s="319"/>
      <c r="E37" s="319"/>
      <c r="F37" s="319"/>
      <c r="G37" s="319"/>
      <c r="H37" s="319"/>
      <c r="I37" s="319" t="s">
        <v>314</v>
      </c>
      <c r="J37" s="319"/>
      <c r="K37" s="319"/>
      <c r="L37" s="319"/>
      <c r="M37" s="319"/>
      <c r="N37" s="338"/>
      <c r="O37" s="339"/>
      <c r="P37" s="340"/>
    </row>
    <row r="38" spans="1:16" x14ac:dyDescent="0.3">
      <c r="A38" s="344"/>
      <c r="B38" s="345"/>
      <c r="C38" s="345"/>
      <c r="D38" s="345"/>
      <c r="E38" s="345"/>
      <c r="F38" s="345"/>
      <c r="G38" s="345"/>
      <c r="H38" s="346"/>
      <c r="I38" s="345"/>
      <c r="J38" s="345"/>
      <c r="K38" s="345"/>
      <c r="L38" s="347">
        <f>L28+L33+L35</f>
        <v>-419627</v>
      </c>
      <c r="M38" s="512">
        <f>M28+M33+M35</f>
        <v>0</v>
      </c>
      <c r="N38" s="348">
        <f>N28+N33+N35</f>
        <v>6805855</v>
      </c>
      <c r="O38" s="349"/>
      <c r="P38" s="350"/>
    </row>
    <row r="39" spans="1:16" s="9" customFormat="1" ht="7.95" customHeight="1" x14ac:dyDescent="0.3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1"/>
      <c r="N39" s="42"/>
      <c r="O39" s="22"/>
      <c r="P39" s="22"/>
    </row>
    <row r="40" spans="1:16" ht="13.95" customHeight="1" x14ac:dyDescent="0.3">
      <c r="A40" s="613" t="s">
        <v>147</v>
      </c>
      <c r="B40" s="613"/>
      <c r="C40" s="613"/>
      <c r="D40" s="613"/>
      <c r="E40" s="613"/>
      <c r="F40" s="613"/>
      <c r="G40" s="613"/>
      <c r="H40" s="613"/>
      <c r="I40" s="613"/>
      <c r="J40" s="613"/>
      <c r="K40" s="613"/>
      <c r="L40" s="613"/>
      <c r="M40" s="613"/>
      <c r="N40" s="613"/>
      <c r="O40" s="613"/>
      <c r="P40" s="613"/>
    </row>
    <row r="41" spans="1:16" x14ac:dyDescent="0.3">
      <c r="A41" s="624" t="s">
        <v>373</v>
      </c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</row>
    <row r="42" spans="1:16" ht="12.6" customHeight="1" x14ac:dyDescent="0.3">
      <c r="A42" s="351"/>
      <c r="B42" s="352"/>
      <c r="C42" s="352"/>
      <c r="D42" s="352"/>
      <c r="E42" s="352"/>
      <c r="F42" s="352"/>
      <c r="G42" s="352"/>
      <c r="H42" s="353"/>
      <c r="I42" s="357" t="s">
        <v>0</v>
      </c>
      <c r="J42" s="352"/>
      <c r="K42" s="352"/>
      <c r="L42" s="326" t="s">
        <v>117</v>
      </c>
      <c r="M42" s="358" t="s">
        <v>1</v>
      </c>
      <c r="N42" s="299" t="s">
        <v>119</v>
      </c>
      <c r="O42" s="368" t="s">
        <v>2</v>
      </c>
      <c r="P42" s="359" t="s">
        <v>2</v>
      </c>
    </row>
    <row r="43" spans="1:16" ht="11.4" customHeight="1" x14ac:dyDescent="0.3">
      <c r="A43" s="354"/>
      <c r="B43" s="355"/>
      <c r="C43" s="355"/>
      <c r="D43" s="355"/>
      <c r="E43" s="355"/>
      <c r="F43" s="355"/>
      <c r="G43" s="355"/>
      <c r="H43" s="356"/>
      <c r="I43" s="360"/>
      <c r="J43" s="355"/>
      <c r="K43" s="355"/>
      <c r="L43" s="327" t="s">
        <v>118</v>
      </c>
      <c r="M43" s="361" t="s">
        <v>368</v>
      </c>
      <c r="N43" s="304" t="s">
        <v>120</v>
      </c>
      <c r="O43" s="327" t="s">
        <v>133</v>
      </c>
      <c r="P43" s="328" t="s">
        <v>134</v>
      </c>
    </row>
    <row r="44" spans="1:16" ht="11.4" customHeight="1" x14ac:dyDescent="0.3">
      <c r="A44" s="305" t="s">
        <v>3</v>
      </c>
      <c r="B44" s="302"/>
      <c r="C44" s="302"/>
      <c r="D44" s="302"/>
      <c r="E44" s="302"/>
      <c r="F44" s="301"/>
      <c r="G44" s="301"/>
      <c r="H44" s="316"/>
      <c r="I44" s="362"/>
      <c r="J44" s="355" t="s">
        <v>166</v>
      </c>
      <c r="K44" s="355"/>
      <c r="L44" s="327" t="s">
        <v>335</v>
      </c>
      <c r="M44" s="361"/>
      <c r="N44" s="328" t="s">
        <v>369</v>
      </c>
      <c r="O44" s="332"/>
      <c r="P44" s="306"/>
    </row>
    <row r="45" spans="1:16" ht="18" customHeight="1" x14ac:dyDescent="0.3">
      <c r="A45" s="317">
        <v>1</v>
      </c>
      <c r="B45" s="318">
        <v>2</v>
      </c>
      <c r="C45" s="318">
        <v>3</v>
      </c>
      <c r="D45" s="318">
        <v>4</v>
      </c>
      <c r="E45" s="318">
        <v>5</v>
      </c>
      <c r="F45" s="318">
        <v>6</v>
      </c>
      <c r="G45" s="318">
        <v>7</v>
      </c>
      <c r="H45" s="364" t="s">
        <v>163</v>
      </c>
      <c r="I45" s="337" t="s">
        <v>315</v>
      </c>
      <c r="J45" s="319"/>
      <c r="K45" s="373"/>
      <c r="L45" s="317" t="s">
        <v>88</v>
      </c>
      <c r="M45" s="318" t="s">
        <v>129</v>
      </c>
      <c r="N45" s="365" t="s">
        <v>97</v>
      </c>
      <c r="O45" s="369"/>
      <c r="P45" s="363"/>
    </row>
    <row r="46" spans="1:16" ht="18" customHeight="1" x14ac:dyDescent="0.3">
      <c r="A46" s="374" t="s">
        <v>88</v>
      </c>
      <c r="B46" s="375"/>
      <c r="C46" s="375" t="s">
        <v>97</v>
      </c>
      <c r="D46" s="375" t="s">
        <v>11</v>
      </c>
      <c r="E46" s="375" t="s">
        <v>159</v>
      </c>
      <c r="F46" s="375" t="s">
        <v>160</v>
      </c>
      <c r="G46" s="375"/>
      <c r="H46" s="376"/>
      <c r="I46" s="378">
        <v>6</v>
      </c>
      <c r="J46" s="378" t="s">
        <v>7</v>
      </c>
      <c r="K46" s="379"/>
      <c r="L46" s="380">
        <f>L47+L51+L56+L59+L63+L65</f>
        <v>3866036</v>
      </c>
      <c r="M46" s="381">
        <f>M47+M51+M56+M59+M63+M65</f>
        <v>11397750</v>
      </c>
      <c r="N46" s="381">
        <f>N47+N51+N56+N59+N63+N65</f>
        <v>3978775</v>
      </c>
      <c r="O46" s="513">
        <f>N46/L46*100</f>
        <v>102.9161394254994</v>
      </c>
      <c r="P46" s="383">
        <f>N46/M46*100</f>
        <v>34.908424908424905</v>
      </c>
    </row>
    <row r="47" spans="1:16" x14ac:dyDescent="0.3">
      <c r="A47" s="65"/>
      <c r="B47" s="66"/>
      <c r="C47" s="66"/>
      <c r="D47" s="66"/>
      <c r="E47" s="66"/>
      <c r="F47" s="66"/>
      <c r="G47" s="66"/>
      <c r="H47" s="67"/>
      <c r="I47" s="195">
        <v>61</v>
      </c>
      <c r="J47" s="195" t="s">
        <v>16</v>
      </c>
      <c r="K47" s="195"/>
      <c r="L47" s="196">
        <v>277061</v>
      </c>
      <c r="M47" s="248">
        <v>533000</v>
      </c>
      <c r="N47" s="424">
        <f>SUM(N48:N50)</f>
        <v>1699455</v>
      </c>
      <c r="O47" s="514">
        <f t="shared" ref="O47:O62" si="3">N47/L47*100</f>
        <v>613.38658273809733</v>
      </c>
      <c r="P47" s="425">
        <f t="shared" ref="P47:P70" si="4">N47/M47*100</f>
        <v>318.84709193245777</v>
      </c>
    </row>
    <row r="48" spans="1:16" x14ac:dyDescent="0.3">
      <c r="A48" s="50" t="s">
        <v>88</v>
      </c>
      <c r="B48" s="51"/>
      <c r="C48" s="51"/>
      <c r="D48" s="51"/>
      <c r="E48" s="51"/>
      <c r="F48" s="51"/>
      <c r="G48" s="51"/>
      <c r="H48" s="52"/>
      <c r="I48" s="145">
        <v>611</v>
      </c>
      <c r="J48" s="145" t="s">
        <v>17</v>
      </c>
      <c r="K48" s="145"/>
      <c r="L48" s="510">
        <v>260983</v>
      </c>
      <c r="M48" s="148">
        <v>500000</v>
      </c>
      <c r="N48" s="194">
        <v>1663727</v>
      </c>
      <c r="O48" s="515">
        <f t="shared" si="3"/>
        <v>637.484817018733</v>
      </c>
      <c r="P48" s="370">
        <f t="shared" si="4"/>
        <v>332.74540000000002</v>
      </c>
    </row>
    <row r="49" spans="1:16" x14ac:dyDescent="0.3">
      <c r="A49" s="50" t="s">
        <v>88</v>
      </c>
      <c r="B49" s="51"/>
      <c r="C49" s="51"/>
      <c r="D49" s="51"/>
      <c r="E49" s="51"/>
      <c r="F49" s="51"/>
      <c r="G49" s="51"/>
      <c r="H49" s="52"/>
      <c r="I49" s="145">
        <v>613</v>
      </c>
      <c r="J49" s="145" t="s">
        <v>18</v>
      </c>
      <c r="K49" s="145"/>
      <c r="L49" s="510">
        <v>13924</v>
      </c>
      <c r="M49" s="148">
        <v>30000</v>
      </c>
      <c r="N49" s="194">
        <v>34712</v>
      </c>
      <c r="O49" s="515">
        <f t="shared" si="3"/>
        <v>249.29617925883366</v>
      </c>
      <c r="P49" s="370">
        <f t="shared" si="4"/>
        <v>115.70666666666666</v>
      </c>
    </row>
    <row r="50" spans="1:16" x14ac:dyDescent="0.3">
      <c r="A50" s="50" t="s">
        <v>88</v>
      </c>
      <c r="B50" s="51"/>
      <c r="C50" s="51"/>
      <c r="D50" s="51"/>
      <c r="E50" s="51"/>
      <c r="F50" s="51"/>
      <c r="G50" s="51"/>
      <c r="H50" s="52"/>
      <c r="I50" s="145">
        <v>614</v>
      </c>
      <c r="J50" s="145" t="s">
        <v>19</v>
      </c>
      <c r="K50" s="145"/>
      <c r="L50" s="510">
        <v>2154</v>
      </c>
      <c r="M50" s="148">
        <v>3000</v>
      </c>
      <c r="N50" s="194">
        <v>1016</v>
      </c>
      <c r="O50" s="515">
        <f t="shared" si="3"/>
        <v>47.168059424326835</v>
      </c>
      <c r="P50" s="370">
        <f t="shared" si="4"/>
        <v>33.866666666666667</v>
      </c>
    </row>
    <row r="51" spans="1:16" x14ac:dyDescent="0.3">
      <c r="A51" s="50"/>
      <c r="B51" s="51"/>
      <c r="C51" s="51"/>
      <c r="D51" s="51"/>
      <c r="E51" s="51"/>
      <c r="F51" s="51"/>
      <c r="G51" s="51"/>
      <c r="H51" s="52"/>
      <c r="I51" s="145">
        <v>63</v>
      </c>
      <c r="J51" s="145" t="s">
        <v>20</v>
      </c>
      <c r="K51" s="145"/>
      <c r="L51" s="147">
        <v>2987417</v>
      </c>
      <c r="M51" s="148">
        <v>9080000</v>
      </c>
      <c r="N51" s="149">
        <f>SUM(N52:N54)</f>
        <v>1508138</v>
      </c>
      <c r="O51" s="515">
        <f t="shared" si="3"/>
        <v>50.483009235068288</v>
      </c>
      <c r="P51" s="370">
        <f t="shared" si="4"/>
        <v>16.60944933920705</v>
      </c>
    </row>
    <row r="52" spans="1:16" s="9" customFormat="1" x14ac:dyDescent="0.3">
      <c r="A52" s="50"/>
      <c r="B52" s="51"/>
      <c r="C52" s="51"/>
      <c r="D52" s="51"/>
      <c r="E52" s="51" t="s">
        <v>159</v>
      </c>
      <c r="F52" s="51"/>
      <c r="G52" s="51"/>
      <c r="H52" s="52"/>
      <c r="I52" s="145" t="s">
        <v>167</v>
      </c>
      <c r="J52" s="615" t="s">
        <v>168</v>
      </c>
      <c r="K52" s="615"/>
      <c r="L52" s="147">
        <v>2987417</v>
      </c>
      <c r="M52" s="148">
        <v>6900000</v>
      </c>
      <c r="N52" s="149"/>
      <c r="O52" s="515">
        <f t="shared" si="3"/>
        <v>0</v>
      </c>
      <c r="P52" s="370">
        <f t="shared" si="4"/>
        <v>0</v>
      </c>
    </row>
    <row r="53" spans="1:16" x14ac:dyDescent="0.3">
      <c r="A53" s="50"/>
      <c r="B53" s="51"/>
      <c r="C53" s="51"/>
      <c r="D53" s="51"/>
      <c r="E53" s="51" t="s">
        <v>159</v>
      </c>
      <c r="F53" s="51"/>
      <c r="G53" s="51"/>
      <c r="H53" s="52"/>
      <c r="I53" s="145">
        <v>633</v>
      </c>
      <c r="J53" s="145" t="s">
        <v>21</v>
      </c>
      <c r="K53" s="145"/>
      <c r="L53" s="510">
        <v>0</v>
      </c>
      <c r="M53" s="75">
        <v>2030000</v>
      </c>
      <c r="N53" s="194">
        <v>809138</v>
      </c>
      <c r="O53" s="515">
        <v>0</v>
      </c>
      <c r="P53" s="370">
        <f t="shared" si="4"/>
        <v>39.859014778325125</v>
      </c>
    </row>
    <row r="54" spans="1:16" x14ac:dyDescent="0.3">
      <c r="A54" s="50"/>
      <c r="B54" s="51"/>
      <c r="C54" s="51"/>
      <c r="D54" s="51"/>
      <c r="E54" s="51" t="s">
        <v>159</v>
      </c>
      <c r="F54" s="51"/>
      <c r="G54" s="51"/>
      <c r="H54" s="52"/>
      <c r="I54" s="145" t="s">
        <v>22</v>
      </c>
      <c r="J54" s="145" t="s">
        <v>23</v>
      </c>
      <c r="K54" s="145"/>
      <c r="L54" s="510">
        <v>0</v>
      </c>
      <c r="M54" s="75">
        <v>150000</v>
      </c>
      <c r="N54" s="194">
        <v>699000</v>
      </c>
      <c r="O54" s="515">
        <v>0</v>
      </c>
      <c r="P54" s="370">
        <f t="shared" si="4"/>
        <v>466</v>
      </c>
    </row>
    <row r="55" spans="1:16" s="9" customFormat="1" x14ac:dyDescent="0.3">
      <c r="A55" s="50"/>
      <c r="B55" s="51"/>
      <c r="C55" s="51"/>
      <c r="D55" s="51"/>
      <c r="E55" s="51" t="s">
        <v>159</v>
      </c>
      <c r="F55" s="51"/>
      <c r="G55" s="51"/>
      <c r="H55" s="52"/>
      <c r="I55" s="145" t="s">
        <v>169</v>
      </c>
      <c r="J55" s="615" t="s">
        <v>170</v>
      </c>
      <c r="K55" s="615"/>
      <c r="L55" s="510">
        <v>0</v>
      </c>
      <c r="M55" s="75">
        <v>0</v>
      </c>
      <c r="N55" s="194"/>
      <c r="O55" s="515">
        <v>0</v>
      </c>
      <c r="P55" s="370">
        <v>0</v>
      </c>
    </row>
    <row r="56" spans="1:16" x14ac:dyDescent="0.3">
      <c r="A56" s="50"/>
      <c r="B56" s="51"/>
      <c r="C56" s="51"/>
      <c r="D56" s="51"/>
      <c r="E56" s="51"/>
      <c r="F56" s="51"/>
      <c r="G56" s="51"/>
      <c r="H56" s="52"/>
      <c r="I56" s="145">
        <v>64</v>
      </c>
      <c r="J56" s="145" t="s">
        <v>24</v>
      </c>
      <c r="K56" s="145"/>
      <c r="L56" s="147">
        <v>174897</v>
      </c>
      <c r="M56" s="148">
        <v>900750</v>
      </c>
      <c r="N56" s="149">
        <f>SUM(N57:N58)</f>
        <v>269390</v>
      </c>
      <c r="O56" s="515">
        <f t="shared" si="3"/>
        <v>154.02779921896888</v>
      </c>
      <c r="P56" s="370">
        <f t="shared" si="4"/>
        <v>29.90729947266167</v>
      </c>
    </row>
    <row r="57" spans="1:16" x14ac:dyDescent="0.3">
      <c r="A57" s="50" t="s">
        <v>88</v>
      </c>
      <c r="B57" s="51"/>
      <c r="C57" s="51"/>
      <c r="D57" s="51" t="s">
        <v>11</v>
      </c>
      <c r="E57" s="51"/>
      <c r="F57" s="51"/>
      <c r="G57" s="51"/>
      <c r="H57" s="52"/>
      <c r="I57" s="145">
        <v>641</v>
      </c>
      <c r="J57" s="145" t="s">
        <v>25</v>
      </c>
      <c r="K57" s="145"/>
      <c r="L57" s="510">
        <v>47</v>
      </c>
      <c r="M57" s="75">
        <v>750</v>
      </c>
      <c r="N57" s="194">
        <v>41</v>
      </c>
      <c r="O57" s="515">
        <f t="shared" si="3"/>
        <v>87.2340425531915</v>
      </c>
      <c r="P57" s="370">
        <v>0</v>
      </c>
    </row>
    <row r="58" spans="1:16" x14ac:dyDescent="0.3">
      <c r="A58" s="50" t="s">
        <v>88</v>
      </c>
      <c r="B58" s="51"/>
      <c r="C58" s="51" t="s">
        <v>97</v>
      </c>
      <c r="D58" s="51" t="s">
        <v>11</v>
      </c>
      <c r="E58" s="51"/>
      <c r="F58" s="51"/>
      <c r="G58" s="51"/>
      <c r="H58" s="52"/>
      <c r="I58" s="145">
        <v>642</v>
      </c>
      <c r="J58" s="145" t="s">
        <v>26</v>
      </c>
      <c r="K58" s="145"/>
      <c r="L58" s="510">
        <v>174850</v>
      </c>
      <c r="M58" s="75">
        <v>900000</v>
      </c>
      <c r="N58" s="194">
        <v>269349</v>
      </c>
      <c r="O58" s="515">
        <f t="shared" si="3"/>
        <v>154.04575350300257</v>
      </c>
      <c r="P58" s="370">
        <f t="shared" si="4"/>
        <v>29.927666666666671</v>
      </c>
    </row>
    <row r="59" spans="1:16" x14ac:dyDescent="0.3">
      <c r="A59" s="50"/>
      <c r="B59" s="51"/>
      <c r="C59" s="51"/>
      <c r="D59" s="51"/>
      <c r="E59" s="51"/>
      <c r="F59" s="51"/>
      <c r="G59" s="51"/>
      <c r="H59" s="52"/>
      <c r="I59" s="145">
        <v>65</v>
      </c>
      <c r="J59" s="145" t="s">
        <v>27</v>
      </c>
      <c r="K59" s="145"/>
      <c r="L59" s="147">
        <v>323223</v>
      </c>
      <c r="M59" s="148">
        <v>689000</v>
      </c>
      <c r="N59" s="149">
        <f>SUM(N60:N62)</f>
        <v>501792</v>
      </c>
      <c r="O59" s="515">
        <f t="shared" si="3"/>
        <v>155.24637788771221</v>
      </c>
      <c r="P59" s="370">
        <f t="shared" si="4"/>
        <v>72.82902757619739</v>
      </c>
    </row>
    <row r="60" spans="1:16" x14ac:dyDescent="0.3">
      <c r="A60" s="50" t="s">
        <v>88</v>
      </c>
      <c r="B60" s="51"/>
      <c r="C60" s="51"/>
      <c r="D60" s="51"/>
      <c r="E60" s="51"/>
      <c r="F60" s="51"/>
      <c r="G60" s="51"/>
      <c r="H60" s="52"/>
      <c r="I60" s="145">
        <v>651</v>
      </c>
      <c r="J60" s="145" t="s">
        <v>28</v>
      </c>
      <c r="K60" s="145"/>
      <c r="L60" s="510"/>
      <c r="M60" s="75">
        <v>8000</v>
      </c>
      <c r="N60" s="194">
        <v>1500</v>
      </c>
      <c r="O60" s="515" t="e">
        <f t="shared" si="3"/>
        <v>#DIV/0!</v>
      </c>
      <c r="P60" s="370">
        <f t="shared" si="4"/>
        <v>18.75</v>
      </c>
    </row>
    <row r="61" spans="1:16" s="9" customFormat="1" x14ac:dyDescent="0.3">
      <c r="A61" s="50"/>
      <c r="B61" s="51"/>
      <c r="C61" s="51"/>
      <c r="D61" s="51" t="s">
        <v>11</v>
      </c>
      <c r="E61" s="51"/>
      <c r="F61" s="51"/>
      <c r="G61" s="51"/>
      <c r="H61" s="52"/>
      <c r="I61" s="145" t="s">
        <v>121</v>
      </c>
      <c r="J61" s="615" t="s">
        <v>135</v>
      </c>
      <c r="K61" s="615"/>
      <c r="L61" s="510">
        <v>312</v>
      </c>
      <c r="M61" s="75">
        <v>1000</v>
      </c>
      <c r="N61" s="194">
        <v>1090</v>
      </c>
      <c r="O61" s="515">
        <f t="shared" si="3"/>
        <v>349.35897435897436</v>
      </c>
      <c r="P61" s="370">
        <f t="shared" si="4"/>
        <v>109.00000000000001</v>
      </c>
    </row>
    <row r="62" spans="1:16" x14ac:dyDescent="0.3">
      <c r="A62" s="50" t="s">
        <v>88</v>
      </c>
      <c r="B62" s="51"/>
      <c r="C62" s="51"/>
      <c r="D62" s="51" t="s">
        <v>11</v>
      </c>
      <c r="E62" s="51"/>
      <c r="F62" s="51"/>
      <c r="G62" s="51"/>
      <c r="H62" s="52"/>
      <c r="I62" s="145">
        <v>653</v>
      </c>
      <c r="J62" s="145" t="s">
        <v>29</v>
      </c>
      <c r="K62" s="145"/>
      <c r="L62" s="510">
        <v>322911</v>
      </c>
      <c r="M62" s="75">
        <v>680000</v>
      </c>
      <c r="N62" s="194">
        <v>499202</v>
      </c>
      <c r="O62" s="515">
        <f t="shared" si="3"/>
        <v>154.59429997739315</v>
      </c>
      <c r="P62" s="370">
        <f t="shared" si="4"/>
        <v>73.412058823529406</v>
      </c>
    </row>
    <row r="63" spans="1:16" s="9" customFormat="1" x14ac:dyDescent="0.3">
      <c r="A63" s="50"/>
      <c r="B63" s="51"/>
      <c r="C63" s="51"/>
      <c r="D63" s="51"/>
      <c r="E63" s="51"/>
      <c r="F63" s="51"/>
      <c r="G63" s="51"/>
      <c r="H63" s="52"/>
      <c r="I63" s="145" t="s">
        <v>122</v>
      </c>
      <c r="J63" s="615" t="s">
        <v>137</v>
      </c>
      <c r="K63" s="615"/>
      <c r="L63" s="147">
        <v>103438</v>
      </c>
      <c r="M63" s="75">
        <v>100000</v>
      </c>
      <c r="N63" s="194"/>
      <c r="O63" s="515">
        <v>0</v>
      </c>
      <c r="P63" s="370">
        <f t="shared" si="4"/>
        <v>0</v>
      </c>
    </row>
    <row r="64" spans="1:16" s="9" customFormat="1" x14ac:dyDescent="0.3">
      <c r="A64" s="50"/>
      <c r="B64" s="51"/>
      <c r="C64" s="51"/>
      <c r="D64" s="51"/>
      <c r="E64" s="51"/>
      <c r="F64" s="51" t="s">
        <v>160</v>
      </c>
      <c r="G64" s="51"/>
      <c r="H64" s="52"/>
      <c r="I64" s="145" t="s">
        <v>123</v>
      </c>
      <c r="J64" s="615" t="s">
        <v>136</v>
      </c>
      <c r="K64" s="615"/>
      <c r="L64" s="147">
        <v>103438</v>
      </c>
      <c r="M64" s="75">
        <v>100000</v>
      </c>
      <c r="N64" s="194"/>
      <c r="O64" s="515">
        <v>0</v>
      </c>
      <c r="P64" s="370">
        <f t="shared" si="4"/>
        <v>0</v>
      </c>
    </row>
    <row r="65" spans="1:16" x14ac:dyDescent="0.3">
      <c r="A65" s="50"/>
      <c r="B65" s="51"/>
      <c r="C65" s="51"/>
      <c r="D65" s="51"/>
      <c r="E65" s="51"/>
      <c r="F65" s="51"/>
      <c r="G65" s="51"/>
      <c r="H65" s="52"/>
      <c r="I65" s="145" t="s">
        <v>30</v>
      </c>
      <c r="J65" s="145" t="s">
        <v>31</v>
      </c>
      <c r="K65" s="145"/>
      <c r="L65" s="165">
        <v>0</v>
      </c>
      <c r="M65" s="75">
        <v>95000</v>
      </c>
      <c r="N65" s="152"/>
      <c r="O65" s="515">
        <v>0</v>
      </c>
      <c r="P65" s="370">
        <f t="shared" si="4"/>
        <v>0</v>
      </c>
    </row>
    <row r="66" spans="1:16" s="9" customFormat="1" x14ac:dyDescent="0.3">
      <c r="A66" s="50"/>
      <c r="B66" s="51"/>
      <c r="C66" s="51"/>
      <c r="D66" s="51"/>
      <c r="E66" s="51"/>
      <c r="F66" s="51"/>
      <c r="G66" s="51"/>
      <c r="H66" s="52"/>
      <c r="I66" s="145" t="s">
        <v>319</v>
      </c>
      <c r="J66" s="615" t="s">
        <v>320</v>
      </c>
      <c r="K66" s="615"/>
      <c r="L66" s="165">
        <v>0</v>
      </c>
      <c r="M66" s="75">
        <v>15000</v>
      </c>
      <c r="N66" s="152"/>
      <c r="O66" s="515">
        <v>0</v>
      </c>
      <c r="P66" s="370">
        <f t="shared" si="4"/>
        <v>0</v>
      </c>
    </row>
    <row r="67" spans="1:16" x14ac:dyDescent="0.3">
      <c r="A67" s="56" t="s">
        <v>88</v>
      </c>
      <c r="B67" s="57"/>
      <c r="C67" s="57"/>
      <c r="D67" s="57"/>
      <c r="E67" s="57"/>
      <c r="F67" s="57"/>
      <c r="G67" s="57"/>
      <c r="H67" s="58"/>
      <c r="I67" s="184" t="s">
        <v>32</v>
      </c>
      <c r="J67" s="184" t="s">
        <v>376</v>
      </c>
      <c r="K67" s="184"/>
      <c r="L67" s="186">
        <v>0</v>
      </c>
      <c r="M67" s="173">
        <v>80000</v>
      </c>
      <c r="N67" s="511"/>
      <c r="O67" s="517">
        <v>0</v>
      </c>
      <c r="P67" s="372">
        <f t="shared" si="4"/>
        <v>0</v>
      </c>
    </row>
    <row r="68" spans="1:16" ht="18" customHeight="1" x14ac:dyDescent="0.3">
      <c r="A68" s="430"/>
      <c r="B68" s="431"/>
      <c r="C68" s="431"/>
      <c r="D68" s="431"/>
      <c r="E68" s="431"/>
      <c r="F68" s="431"/>
      <c r="G68" s="431" t="s">
        <v>161</v>
      </c>
      <c r="H68" s="432"/>
      <c r="I68" s="433">
        <v>7</v>
      </c>
      <c r="J68" s="434" t="s">
        <v>9</v>
      </c>
      <c r="K68" s="435"/>
      <c r="L68" s="436">
        <f>L69</f>
        <v>0</v>
      </c>
      <c r="M68" s="437">
        <f>M69</f>
        <v>20000</v>
      </c>
      <c r="N68" s="438">
        <v>0</v>
      </c>
      <c r="O68" s="516">
        <v>0</v>
      </c>
      <c r="P68" s="429">
        <f t="shared" si="4"/>
        <v>0</v>
      </c>
    </row>
    <row r="69" spans="1:16" x14ac:dyDescent="0.3">
      <c r="A69" s="50"/>
      <c r="B69" s="51"/>
      <c r="C69" s="51" t="s">
        <v>4</v>
      </c>
      <c r="D69" s="51"/>
      <c r="E69" s="51"/>
      <c r="F69" s="51"/>
      <c r="G69" s="51"/>
      <c r="H69" s="52"/>
      <c r="I69" s="276">
        <v>72</v>
      </c>
      <c r="J69" s="145" t="s">
        <v>33</v>
      </c>
      <c r="K69" s="146"/>
      <c r="L69" s="147">
        <f>L70</f>
        <v>0</v>
      </c>
      <c r="M69" s="148">
        <v>20000</v>
      </c>
      <c r="N69" s="148"/>
      <c r="O69" s="514">
        <v>0</v>
      </c>
      <c r="P69" s="425">
        <f t="shared" si="4"/>
        <v>0</v>
      </c>
    </row>
    <row r="70" spans="1:16" x14ac:dyDescent="0.3">
      <c r="A70" s="56"/>
      <c r="B70" s="57"/>
      <c r="C70" s="57"/>
      <c r="D70" s="57"/>
      <c r="E70" s="57"/>
      <c r="F70" s="57"/>
      <c r="G70" s="57" t="s">
        <v>161</v>
      </c>
      <c r="H70" s="58"/>
      <c r="I70" s="277" t="s">
        <v>34</v>
      </c>
      <c r="J70" s="184" t="s">
        <v>35</v>
      </c>
      <c r="K70" s="185"/>
      <c r="L70" s="147">
        <v>0</v>
      </c>
      <c r="M70" s="148">
        <v>20000</v>
      </c>
      <c r="N70" s="148"/>
      <c r="O70" s="517">
        <v>0</v>
      </c>
      <c r="P70" s="372">
        <f t="shared" si="4"/>
        <v>0</v>
      </c>
    </row>
    <row r="71" spans="1:16" ht="18" customHeight="1" x14ac:dyDescent="0.3">
      <c r="A71" s="387" t="s">
        <v>88</v>
      </c>
      <c r="B71" s="388"/>
      <c r="C71" s="388" t="s">
        <v>97</v>
      </c>
      <c r="D71" s="388" t="s">
        <v>11</v>
      </c>
      <c r="E71" s="388" t="s">
        <v>159</v>
      </c>
      <c r="F71" s="388"/>
      <c r="G71" s="388" t="s">
        <v>161</v>
      </c>
      <c r="H71" s="389"/>
      <c r="I71" s="390">
        <v>3</v>
      </c>
      <c r="J71" s="391" t="s">
        <v>10</v>
      </c>
      <c r="K71" s="392"/>
      <c r="L71" s="393">
        <f>L72+L78+L83+L87+L89+L85</f>
        <v>2774367</v>
      </c>
      <c r="M71" s="441">
        <f>M72+M78+M83+M87+M89+M85</f>
        <v>7400000</v>
      </c>
      <c r="N71" s="441">
        <f>N72+N78+N83+N87+N89+N85</f>
        <v>3048186</v>
      </c>
      <c r="O71" s="518">
        <f>N71/L71*100</f>
        <v>109.86960268774824</v>
      </c>
      <c r="P71" s="527">
        <f>N71/M71*100</f>
        <v>41.191702702702706</v>
      </c>
    </row>
    <row r="72" spans="1:16" x14ac:dyDescent="0.3">
      <c r="A72" s="50"/>
      <c r="B72" s="51"/>
      <c r="C72" s="51"/>
      <c r="D72" s="51"/>
      <c r="E72" s="51"/>
      <c r="F72" s="51"/>
      <c r="G72" s="51"/>
      <c r="H72" s="52"/>
      <c r="I72" s="276">
        <v>31</v>
      </c>
      <c r="J72" s="145" t="s">
        <v>36</v>
      </c>
      <c r="K72" s="146"/>
      <c r="L72" s="366">
        <v>371530</v>
      </c>
      <c r="M72" s="148">
        <v>835000</v>
      </c>
      <c r="N72" s="149">
        <f>SUM(N73:N76)</f>
        <v>313750</v>
      </c>
      <c r="O72" s="519">
        <f>N72/L72*100</f>
        <v>84.448093020752026</v>
      </c>
      <c r="P72" s="371">
        <f>N72/M72*100</f>
        <v>37.574850299401199</v>
      </c>
    </row>
    <row r="73" spans="1:16" x14ac:dyDescent="0.3">
      <c r="A73" s="50" t="s">
        <v>88</v>
      </c>
      <c r="B73" s="51"/>
      <c r="C73" s="51"/>
      <c r="D73" s="51"/>
      <c r="E73" s="51"/>
      <c r="F73" s="51"/>
      <c r="G73" s="51"/>
      <c r="H73" s="52"/>
      <c r="I73" s="276">
        <v>311</v>
      </c>
      <c r="J73" s="615" t="s">
        <v>37</v>
      </c>
      <c r="K73" s="616"/>
      <c r="L73" s="508">
        <v>260487</v>
      </c>
      <c r="M73" s="148">
        <v>550000</v>
      </c>
      <c r="N73" s="194">
        <v>262736</v>
      </c>
      <c r="O73" s="519">
        <f t="shared" ref="O73:O92" si="5">N73/L73*100</f>
        <v>100.86338281756863</v>
      </c>
      <c r="P73" s="371">
        <f t="shared" ref="P73:P92" si="6">N73/M73*100</f>
        <v>47.770181818181818</v>
      </c>
    </row>
    <row r="74" spans="1:16" x14ac:dyDescent="0.3">
      <c r="A74" s="50" t="s">
        <v>88</v>
      </c>
      <c r="B74" s="51"/>
      <c r="C74" s="51"/>
      <c r="D74" s="51"/>
      <c r="E74" s="51" t="s">
        <v>159</v>
      </c>
      <c r="F74" s="51"/>
      <c r="G74" s="51"/>
      <c r="H74" s="52"/>
      <c r="I74" s="276" t="s">
        <v>38</v>
      </c>
      <c r="J74" s="145" t="s">
        <v>39</v>
      </c>
      <c r="K74" s="146"/>
      <c r="L74" s="508">
        <v>46391</v>
      </c>
      <c r="M74" s="148">
        <v>130000</v>
      </c>
      <c r="N74" s="194"/>
      <c r="O74" s="519">
        <v>0</v>
      </c>
      <c r="P74" s="371">
        <f t="shared" si="6"/>
        <v>0</v>
      </c>
    </row>
    <row r="75" spans="1:16" x14ac:dyDescent="0.3">
      <c r="A75" s="50" t="s">
        <v>88</v>
      </c>
      <c r="B75" s="51"/>
      <c r="C75" s="51"/>
      <c r="D75" s="51"/>
      <c r="E75" s="51"/>
      <c r="F75" s="51"/>
      <c r="G75" s="51"/>
      <c r="H75" s="52"/>
      <c r="I75" s="276">
        <v>312</v>
      </c>
      <c r="J75" s="145" t="s">
        <v>40</v>
      </c>
      <c r="K75" s="146"/>
      <c r="L75" s="508">
        <v>14031</v>
      </c>
      <c r="M75" s="148">
        <v>30000</v>
      </c>
      <c r="N75" s="194">
        <v>7663</v>
      </c>
      <c r="O75" s="519">
        <f t="shared" si="5"/>
        <v>54.614781555127934</v>
      </c>
      <c r="P75" s="371">
        <f t="shared" si="6"/>
        <v>25.543333333333333</v>
      </c>
    </row>
    <row r="76" spans="1:16" x14ac:dyDescent="0.3">
      <c r="A76" s="50" t="s">
        <v>88</v>
      </c>
      <c r="B76" s="51"/>
      <c r="C76" s="51"/>
      <c r="D76" s="51"/>
      <c r="E76" s="51"/>
      <c r="F76" s="51"/>
      <c r="G76" s="51"/>
      <c r="H76" s="52"/>
      <c r="I76" s="276">
        <v>313</v>
      </c>
      <c r="J76" s="145" t="s">
        <v>41</v>
      </c>
      <c r="K76" s="146"/>
      <c r="L76" s="508">
        <v>42967</v>
      </c>
      <c r="M76" s="148">
        <v>100000</v>
      </c>
      <c r="N76" s="194">
        <v>43351</v>
      </c>
      <c r="O76" s="519">
        <f t="shared" si="5"/>
        <v>100.89370912560803</v>
      </c>
      <c r="P76" s="371">
        <f t="shared" si="6"/>
        <v>43.350999999999999</v>
      </c>
    </row>
    <row r="77" spans="1:16" x14ac:dyDescent="0.3">
      <c r="A77" s="50" t="s">
        <v>88</v>
      </c>
      <c r="B77" s="51"/>
      <c r="C77" s="51"/>
      <c r="D77" s="51"/>
      <c r="E77" s="51"/>
      <c r="F77" s="51"/>
      <c r="G77" s="51"/>
      <c r="H77" s="52"/>
      <c r="I77" s="276" t="s">
        <v>42</v>
      </c>
      <c r="J77" s="145" t="s">
        <v>43</v>
      </c>
      <c r="K77" s="146"/>
      <c r="L77" s="508">
        <v>7654</v>
      </c>
      <c r="M77" s="148">
        <v>25000</v>
      </c>
      <c r="N77" s="194"/>
      <c r="O77" s="519">
        <v>0</v>
      </c>
      <c r="P77" s="371">
        <f t="shared" si="6"/>
        <v>0</v>
      </c>
    </row>
    <row r="78" spans="1:16" x14ac:dyDescent="0.3">
      <c r="A78" s="50"/>
      <c r="B78" s="51"/>
      <c r="C78" s="51"/>
      <c r="D78" s="51"/>
      <c r="E78" s="51"/>
      <c r="F78" s="51"/>
      <c r="G78" s="51"/>
      <c r="H78" s="52"/>
      <c r="I78" s="276">
        <v>32</v>
      </c>
      <c r="J78" s="145" t="s">
        <v>44</v>
      </c>
      <c r="K78" s="146"/>
      <c r="L78" s="366">
        <v>1759613</v>
      </c>
      <c r="M78" s="148">
        <v>3398000</v>
      </c>
      <c r="N78" s="149">
        <f>SUM(N79:N82)</f>
        <v>1922477</v>
      </c>
      <c r="O78" s="519">
        <f t="shared" si="5"/>
        <v>109.25567155959861</v>
      </c>
      <c r="P78" s="371">
        <f t="shared" si="6"/>
        <v>56.576721600941724</v>
      </c>
    </row>
    <row r="79" spans="1:16" x14ac:dyDescent="0.3">
      <c r="A79" s="50" t="s">
        <v>88</v>
      </c>
      <c r="B79" s="51"/>
      <c r="C79" s="51"/>
      <c r="D79" s="51"/>
      <c r="E79" s="51"/>
      <c r="F79" s="51"/>
      <c r="G79" s="51"/>
      <c r="H79" s="52"/>
      <c r="I79" s="276">
        <v>321</v>
      </c>
      <c r="J79" s="145" t="s">
        <v>45</v>
      </c>
      <c r="K79" s="146"/>
      <c r="L79" s="508">
        <v>10673</v>
      </c>
      <c r="M79" s="148">
        <v>30000</v>
      </c>
      <c r="N79" s="194">
        <v>3106</v>
      </c>
      <c r="O79" s="519">
        <f t="shared" si="5"/>
        <v>29.101471001592806</v>
      </c>
      <c r="P79" s="371">
        <f t="shared" si="6"/>
        <v>10.353333333333333</v>
      </c>
    </row>
    <row r="80" spans="1:16" x14ac:dyDescent="0.3">
      <c r="A80" s="50" t="s">
        <v>88</v>
      </c>
      <c r="B80" s="51"/>
      <c r="C80" s="51" t="s">
        <v>97</v>
      </c>
      <c r="D80" s="51"/>
      <c r="E80" s="51"/>
      <c r="F80" s="51"/>
      <c r="G80" s="51"/>
      <c r="H80" s="52"/>
      <c r="I80" s="276">
        <v>322</v>
      </c>
      <c r="J80" s="145" t="s">
        <v>46</v>
      </c>
      <c r="K80" s="146"/>
      <c r="L80" s="508">
        <v>201409</v>
      </c>
      <c r="M80" s="148">
        <v>380000</v>
      </c>
      <c r="N80" s="194">
        <v>266128</v>
      </c>
      <c r="O80" s="519">
        <f t="shared" si="5"/>
        <v>132.1331221544221</v>
      </c>
      <c r="P80" s="371">
        <f t="shared" si="6"/>
        <v>70.033684210526317</v>
      </c>
    </row>
    <row r="81" spans="1:16" x14ac:dyDescent="0.3">
      <c r="A81" s="50" t="s">
        <v>88</v>
      </c>
      <c r="B81" s="51"/>
      <c r="C81" s="51" t="s">
        <v>97</v>
      </c>
      <c r="D81" s="51" t="s">
        <v>11</v>
      </c>
      <c r="E81" s="51"/>
      <c r="F81" s="51" t="s">
        <v>160</v>
      </c>
      <c r="G81" s="51" t="s">
        <v>161</v>
      </c>
      <c r="H81" s="52"/>
      <c r="I81" s="276">
        <v>323</v>
      </c>
      <c r="J81" s="145" t="s">
        <v>47</v>
      </c>
      <c r="K81" s="146"/>
      <c r="L81" s="508">
        <v>1153282</v>
      </c>
      <c r="M81" s="148">
        <v>2648000</v>
      </c>
      <c r="N81" s="194">
        <v>1541506</v>
      </c>
      <c r="O81" s="519">
        <f t="shared" si="5"/>
        <v>133.66253873727328</v>
      </c>
      <c r="P81" s="371">
        <f t="shared" si="6"/>
        <v>58.213972809667666</v>
      </c>
    </row>
    <row r="82" spans="1:16" x14ac:dyDescent="0.3">
      <c r="A82" s="50" t="s">
        <v>88</v>
      </c>
      <c r="B82" s="51"/>
      <c r="C82" s="51" t="s">
        <v>97</v>
      </c>
      <c r="D82" s="51" t="s">
        <v>11</v>
      </c>
      <c r="E82" s="51"/>
      <c r="F82" s="51"/>
      <c r="G82" s="51"/>
      <c r="H82" s="52"/>
      <c r="I82" s="276">
        <v>329</v>
      </c>
      <c r="J82" s="145" t="s">
        <v>48</v>
      </c>
      <c r="K82" s="146"/>
      <c r="L82" s="508">
        <v>394249</v>
      </c>
      <c r="M82" s="148">
        <v>340000</v>
      </c>
      <c r="N82" s="194">
        <v>111737</v>
      </c>
      <c r="O82" s="519">
        <f t="shared" si="5"/>
        <v>28.341733270090728</v>
      </c>
      <c r="P82" s="371">
        <f t="shared" si="6"/>
        <v>32.863823529411761</v>
      </c>
    </row>
    <row r="83" spans="1:16" x14ac:dyDescent="0.3">
      <c r="A83" s="50"/>
      <c r="B83" s="51"/>
      <c r="C83" s="51"/>
      <c r="D83" s="51"/>
      <c r="E83" s="51"/>
      <c r="F83" s="51"/>
      <c r="G83" s="51"/>
      <c r="H83" s="52"/>
      <c r="I83" s="276">
        <v>34</v>
      </c>
      <c r="J83" s="145" t="s">
        <v>49</v>
      </c>
      <c r="K83" s="146"/>
      <c r="L83" s="366">
        <v>10321</v>
      </c>
      <c r="M83" s="148">
        <v>12000</v>
      </c>
      <c r="N83" s="149">
        <f>SUM(N84)</f>
        <v>9666</v>
      </c>
      <c r="O83" s="519">
        <f t="shared" si="5"/>
        <v>93.653715725220422</v>
      </c>
      <c r="P83" s="371">
        <f t="shared" si="6"/>
        <v>80.55</v>
      </c>
    </row>
    <row r="84" spans="1:16" x14ac:dyDescent="0.3">
      <c r="A84" s="50" t="s">
        <v>88</v>
      </c>
      <c r="B84" s="51"/>
      <c r="C84" s="51"/>
      <c r="D84" s="51"/>
      <c r="E84" s="51"/>
      <c r="F84" s="51"/>
      <c r="G84" s="51"/>
      <c r="H84" s="52"/>
      <c r="I84" s="276">
        <v>343</v>
      </c>
      <c r="J84" s="145" t="s">
        <v>50</v>
      </c>
      <c r="K84" s="146"/>
      <c r="L84" s="508">
        <v>10321</v>
      </c>
      <c r="M84" s="148">
        <v>12000</v>
      </c>
      <c r="N84" s="194">
        <v>9666</v>
      </c>
      <c r="O84" s="519">
        <f t="shared" si="5"/>
        <v>93.653715725220422</v>
      </c>
      <c r="P84" s="371">
        <f t="shared" si="6"/>
        <v>80.55</v>
      </c>
    </row>
    <row r="85" spans="1:16" s="9" customFormat="1" x14ac:dyDescent="0.3">
      <c r="A85" s="50"/>
      <c r="B85" s="51"/>
      <c r="C85" s="51"/>
      <c r="D85" s="51"/>
      <c r="E85" s="51"/>
      <c r="F85" s="51"/>
      <c r="G85" s="51"/>
      <c r="H85" s="52"/>
      <c r="I85" s="276" t="s">
        <v>321</v>
      </c>
      <c r="J85" s="615" t="s">
        <v>323</v>
      </c>
      <c r="K85" s="616"/>
      <c r="L85" s="366">
        <v>4000</v>
      </c>
      <c r="M85" s="148">
        <v>200000</v>
      </c>
      <c r="N85" s="194"/>
      <c r="O85" s="519">
        <v>0</v>
      </c>
      <c r="P85" s="371">
        <f t="shared" si="6"/>
        <v>0</v>
      </c>
    </row>
    <row r="86" spans="1:16" s="9" customFormat="1" x14ac:dyDescent="0.3">
      <c r="A86" s="50" t="s">
        <v>88</v>
      </c>
      <c r="B86" s="51"/>
      <c r="C86" s="51"/>
      <c r="D86" s="51"/>
      <c r="E86" s="51"/>
      <c r="F86" s="51"/>
      <c r="G86" s="51"/>
      <c r="H86" s="52"/>
      <c r="I86" s="276" t="s">
        <v>322</v>
      </c>
      <c r="J86" s="615" t="s">
        <v>324</v>
      </c>
      <c r="K86" s="616"/>
      <c r="L86" s="366">
        <v>4000</v>
      </c>
      <c r="M86" s="148">
        <v>200000</v>
      </c>
      <c r="N86" s="194"/>
      <c r="O86" s="519">
        <v>0</v>
      </c>
      <c r="P86" s="371">
        <f t="shared" si="6"/>
        <v>0</v>
      </c>
    </row>
    <row r="87" spans="1:16" x14ac:dyDescent="0.3">
      <c r="A87" s="50"/>
      <c r="B87" s="51"/>
      <c r="C87" s="51"/>
      <c r="D87" s="51"/>
      <c r="E87" s="51"/>
      <c r="F87" s="51"/>
      <c r="G87" s="51"/>
      <c r="H87" s="52"/>
      <c r="I87" s="276">
        <v>37</v>
      </c>
      <c r="J87" s="145" t="s">
        <v>51</v>
      </c>
      <c r="K87" s="146"/>
      <c r="L87" s="366">
        <v>265585</v>
      </c>
      <c r="M87" s="148">
        <v>1000000</v>
      </c>
      <c r="N87" s="149">
        <f>SUM(N88)</f>
        <v>323809</v>
      </c>
      <c r="O87" s="519">
        <f t="shared" si="5"/>
        <v>121.9229248639795</v>
      </c>
      <c r="P87" s="371">
        <f t="shared" si="6"/>
        <v>32.380900000000004</v>
      </c>
    </row>
    <row r="88" spans="1:16" x14ac:dyDescent="0.3">
      <c r="A88" s="50" t="s">
        <v>88</v>
      </c>
      <c r="B88" s="51"/>
      <c r="C88" s="51" t="s">
        <v>97</v>
      </c>
      <c r="D88" s="51" t="s">
        <v>11</v>
      </c>
      <c r="E88" s="51"/>
      <c r="F88" s="51"/>
      <c r="G88" s="51"/>
      <c r="H88" s="52"/>
      <c r="I88" s="276">
        <v>372</v>
      </c>
      <c r="J88" s="145" t="s">
        <v>52</v>
      </c>
      <c r="K88" s="146"/>
      <c r="L88" s="366">
        <v>265585</v>
      </c>
      <c r="M88" s="148">
        <v>1000000</v>
      </c>
      <c r="N88" s="194">
        <v>323809</v>
      </c>
      <c r="O88" s="519">
        <f t="shared" si="5"/>
        <v>121.9229248639795</v>
      </c>
      <c r="P88" s="371">
        <f t="shared" si="6"/>
        <v>32.380900000000004</v>
      </c>
    </row>
    <row r="89" spans="1:16" x14ac:dyDescent="0.3">
      <c r="A89" s="50"/>
      <c r="B89" s="51"/>
      <c r="C89" s="51"/>
      <c r="D89" s="51"/>
      <c r="E89" s="51"/>
      <c r="F89" s="51"/>
      <c r="G89" s="51"/>
      <c r="H89" s="52"/>
      <c r="I89" s="276">
        <v>38</v>
      </c>
      <c r="J89" s="145" t="s">
        <v>53</v>
      </c>
      <c r="K89" s="146"/>
      <c r="L89" s="366">
        <v>363318</v>
      </c>
      <c r="M89" s="148">
        <v>1955000</v>
      </c>
      <c r="N89" s="149">
        <f>SUM(N90:N92)</f>
        <v>478484</v>
      </c>
      <c r="O89" s="519">
        <f t="shared" si="5"/>
        <v>131.69840195090802</v>
      </c>
      <c r="P89" s="371">
        <f t="shared" si="6"/>
        <v>24.474884910485933</v>
      </c>
    </row>
    <row r="90" spans="1:16" x14ac:dyDescent="0.3">
      <c r="A90" s="50" t="s">
        <v>88</v>
      </c>
      <c r="B90" s="51"/>
      <c r="C90" s="51"/>
      <c r="D90" s="51" t="s">
        <v>11</v>
      </c>
      <c r="E90" s="51"/>
      <c r="F90" s="51"/>
      <c r="G90" s="51"/>
      <c r="H90" s="52"/>
      <c r="I90" s="276">
        <v>381</v>
      </c>
      <c r="J90" s="145" t="s">
        <v>54</v>
      </c>
      <c r="K90" s="146"/>
      <c r="L90" s="508">
        <v>363318</v>
      </c>
      <c r="M90" s="148">
        <v>645000</v>
      </c>
      <c r="N90" s="194">
        <v>391238</v>
      </c>
      <c r="O90" s="519">
        <f t="shared" si="5"/>
        <v>107.68472797934592</v>
      </c>
      <c r="P90" s="371">
        <f t="shared" si="6"/>
        <v>60.65705426356589</v>
      </c>
    </row>
    <row r="91" spans="1:16" s="9" customFormat="1" x14ac:dyDescent="0.3">
      <c r="A91" s="50" t="s">
        <v>88</v>
      </c>
      <c r="B91" s="51"/>
      <c r="C91" s="51"/>
      <c r="D91" s="51"/>
      <c r="E91" s="51"/>
      <c r="F91" s="51"/>
      <c r="G91" s="51"/>
      <c r="H91" s="52"/>
      <c r="I91" s="276" t="s">
        <v>126</v>
      </c>
      <c r="J91" s="615" t="s">
        <v>127</v>
      </c>
      <c r="K91" s="616"/>
      <c r="L91" s="508">
        <v>0</v>
      </c>
      <c r="M91" s="148">
        <v>10000</v>
      </c>
      <c r="N91" s="194"/>
      <c r="O91" s="519">
        <v>0</v>
      </c>
      <c r="P91" s="371">
        <f t="shared" si="6"/>
        <v>0</v>
      </c>
    </row>
    <row r="92" spans="1:16" x14ac:dyDescent="0.3">
      <c r="A92" s="50"/>
      <c r="B92" s="51"/>
      <c r="C92" s="51"/>
      <c r="D92" s="51" t="s">
        <v>11</v>
      </c>
      <c r="E92" s="51"/>
      <c r="F92" s="51"/>
      <c r="G92" s="51" t="s">
        <v>161</v>
      </c>
      <c r="H92" s="52"/>
      <c r="I92" s="276">
        <v>386</v>
      </c>
      <c r="J92" s="145" t="s">
        <v>55</v>
      </c>
      <c r="K92" s="146"/>
      <c r="L92" s="508"/>
      <c r="M92" s="148">
        <v>1300000</v>
      </c>
      <c r="N92" s="194">
        <v>87246</v>
      </c>
      <c r="O92" s="519" t="e">
        <f t="shared" si="5"/>
        <v>#DIV/0!</v>
      </c>
      <c r="P92" s="371">
        <f t="shared" si="6"/>
        <v>6.7112307692307693</v>
      </c>
    </row>
    <row r="93" spans="1:16" ht="18" customHeight="1" x14ac:dyDescent="0.3">
      <c r="A93" s="387"/>
      <c r="B93" s="388"/>
      <c r="C93" s="388"/>
      <c r="D93" s="388"/>
      <c r="E93" s="388"/>
      <c r="F93" s="388" t="s">
        <v>160</v>
      </c>
      <c r="G93" s="388" t="s">
        <v>161</v>
      </c>
      <c r="H93" s="389"/>
      <c r="I93" s="390">
        <v>4</v>
      </c>
      <c r="J93" s="391" t="s">
        <v>12</v>
      </c>
      <c r="K93" s="392"/>
      <c r="L93" s="528">
        <f>L94+L96+L101</f>
        <v>1511296</v>
      </c>
      <c r="M93" s="528">
        <f t="shared" ref="M93:N93" si="7">M94+M96+M101</f>
        <v>4017750</v>
      </c>
      <c r="N93" s="528">
        <f t="shared" si="7"/>
        <v>2098875</v>
      </c>
      <c r="O93" s="520">
        <f>N93/L93*100</f>
        <v>138.87914743372576</v>
      </c>
      <c r="P93" s="383">
        <f>N93/M93*100</f>
        <v>52.24005973492627</v>
      </c>
    </row>
    <row r="94" spans="1:16" x14ac:dyDescent="0.3">
      <c r="A94" s="65"/>
      <c r="B94" s="66"/>
      <c r="C94" s="66"/>
      <c r="D94" s="66"/>
      <c r="E94" s="66"/>
      <c r="F94" s="66"/>
      <c r="G94" s="66"/>
      <c r="H94" s="67"/>
      <c r="I94" s="195" t="s">
        <v>410</v>
      </c>
      <c r="J94" s="617" t="s">
        <v>56</v>
      </c>
      <c r="K94" s="618"/>
      <c r="L94" s="196"/>
      <c r="M94" s="248"/>
      <c r="N94" s="424">
        <f>SUM(N95)</f>
        <v>199532</v>
      </c>
      <c r="O94" s="523" t="e">
        <f t="shared" ref="O94:O100" si="8">N94/L94*100</f>
        <v>#DIV/0!</v>
      </c>
      <c r="P94" s="425" t="e">
        <f t="shared" ref="P94:P100" si="9">N94/M94*100</f>
        <v>#DIV/0!</v>
      </c>
    </row>
    <row r="95" spans="1:16" s="9" customFormat="1" x14ac:dyDescent="0.3">
      <c r="A95" s="50"/>
      <c r="B95" s="51"/>
      <c r="C95" s="51"/>
      <c r="D95" s="51"/>
      <c r="E95" s="51"/>
      <c r="F95" s="51"/>
      <c r="G95" s="51"/>
      <c r="H95" s="52"/>
      <c r="I95" s="145" t="s">
        <v>411</v>
      </c>
      <c r="J95" s="615" t="s">
        <v>415</v>
      </c>
      <c r="K95" s="616"/>
      <c r="L95" s="148"/>
      <c r="M95" s="148"/>
      <c r="N95" s="149">
        <v>199532</v>
      </c>
      <c r="O95" s="522"/>
      <c r="P95" s="370"/>
    </row>
    <row r="96" spans="1:16" s="9" customFormat="1" x14ac:dyDescent="0.3">
      <c r="A96" s="50"/>
      <c r="B96" s="51"/>
      <c r="C96" s="51"/>
      <c r="D96" s="51"/>
      <c r="E96" s="51"/>
      <c r="F96" s="51"/>
      <c r="G96" s="51"/>
      <c r="H96" s="52"/>
      <c r="I96" s="145">
        <v>42</v>
      </c>
      <c r="J96" s="145" t="s">
        <v>57</v>
      </c>
      <c r="K96" s="145"/>
      <c r="L96" s="147">
        <v>1511296</v>
      </c>
      <c r="M96" s="148">
        <v>4017750</v>
      </c>
      <c r="N96" s="149">
        <f>SUM(N97:N100)</f>
        <v>1672145</v>
      </c>
      <c r="O96" s="519">
        <f t="shared" ref="O96" si="10">N96/L96*100</f>
        <v>110.64311690099093</v>
      </c>
      <c r="P96" s="370">
        <f t="shared" ref="P96" si="11">N96/M96*100</f>
        <v>41.61894094953643</v>
      </c>
    </row>
    <row r="97" spans="1:16" x14ac:dyDescent="0.3">
      <c r="A97" s="50"/>
      <c r="B97" s="51"/>
      <c r="C97" s="51"/>
      <c r="D97" s="51"/>
      <c r="E97" s="51"/>
      <c r="F97" s="51" t="s">
        <v>160</v>
      </c>
      <c r="G97" s="51" t="s">
        <v>161</v>
      </c>
      <c r="H97" s="52"/>
      <c r="I97" s="145">
        <v>421</v>
      </c>
      <c r="J97" s="145" t="s">
        <v>58</v>
      </c>
      <c r="K97" s="145"/>
      <c r="L97" s="165">
        <v>1362178</v>
      </c>
      <c r="M97" s="148">
        <v>3385000</v>
      </c>
      <c r="N97" s="152">
        <v>1629259</v>
      </c>
      <c r="O97" s="519">
        <f t="shared" si="8"/>
        <v>119.60690893554293</v>
      </c>
      <c r="P97" s="370">
        <f t="shared" si="9"/>
        <v>48.131728212703102</v>
      </c>
    </row>
    <row r="98" spans="1:16" x14ac:dyDescent="0.3">
      <c r="A98" s="50"/>
      <c r="B98" s="51"/>
      <c r="C98" s="51"/>
      <c r="D98" s="51"/>
      <c r="E98" s="51"/>
      <c r="F98" s="51"/>
      <c r="G98" s="51" t="s">
        <v>161</v>
      </c>
      <c r="H98" s="52"/>
      <c r="I98" s="145" t="s">
        <v>59</v>
      </c>
      <c r="J98" s="145" t="s">
        <v>60</v>
      </c>
      <c r="K98" s="145"/>
      <c r="L98" s="165">
        <v>105072</v>
      </c>
      <c r="M98" s="148">
        <v>60000</v>
      </c>
      <c r="N98" s="152">
        <v>5699</v>
      </c>
      <c r="O98" s="519">
        <f t="shared" si="8"/>
        <v>5.4238998020405056</v>
      </c>
      <c r="P98" s="370">
        <f t="shared" si="9"/>
        <v>9.4983333333333331</v>
      </c>
    </row>
    <row r="99" spans="1:16" s="9" customFormat="1" x14ac:dyDescent="0.3">
      <c r="A99" s="50"/>
      <c r="B99" s="51"/>
      <c r="C99" s="51"/>
      <c r="D99" s="51"/>
      <c r="E99" s="51"/>
      <c r="F99" s="51"/>
      <c r="G99" s="51"/>
      <c r="H99" s="52"/>
      <c r="I99" s="145" t="s">
        <v>377</v>
      </c>
      <c r="J99" s="615" t="s">
        <v>378</v>
      </c>
      <c r="K99" s="616"/>
      <c r="L99" s="165"/>
      <c r="M99" s="148">
        <v>90000</v>
      </c>
      <c r="N99" s="152"/>
      <c r="O99" s="519"/>
      <c r="P99" s="370">
        <f t="shared" si="9"/>
        <v>0</v>
      </c>
    </row>
    <row r="100" spans="1:16" x14ac:dyDescent="0.3">
      <c r="A100" s="50"/>
      <c r="B100" s="51"/>
      <c r="C100" s="51"/>
      <c r="D100" s="51"/>
      <c r="E100" s="51"/>
      <c r="F100" s="51"/>
      <c r="G100" s="51" t="s">
        <v>161</v>
      </c>
      <c r="H100" s="52"/>
      <c r="I100" s="145" t="s">
        <v>124</v>
      </c>
      <c r="J100" s="615" t="s">
        <v>125</v>
      </c>
      <c r="K100" s="615"/>
      <c r="L100" s="416">
        <v>5625</v>
      </c>
      <c r="M100" s="148">
        <v>482750</v>
      </c>
      <c r="N100" s="414">
        <v>37187</v>
      </c>
      <c r="O100" s="519">
        <f t="shared" si="8"/>
        <v>661.10222222222217</v>
      </c>
      <c r="P100" s="370">
        <f t="shared" si="9"/>
        <v>7.703158984981874</v>
      </c>
    </row>
    <row r="101" spans="1:16" s="9" customFormat="1" x14ac:dyDescent="0.3">
      <c r="A101" s="50"/>
      <c r="B101" s="51"/>
      <c r="C101" s="51"/>
      <c r="D101" s="51"/>
      <c r="E101" s="51"/>
      <c r="F101" s="51"/>
      <c r="G101" s="51"/>
      <c r="H101" s="52"/>
      <c r="I101" s="145" t="s">
        <v>358</v>
      </c>
      <c r="J101" s="615" t="s">
        <v>359</v>
      </c>
      <c r="K101" s="616"/>
      <c r="L101" s="416"/>
      <c r="M101" s="148"/>
      <c r="N101" s="414">
        <f>SUM(N102)</f>
        <v>227198</v>
      </c>
      <c r="O101" s="519"/>
      <c r="P101" s="370"/>
    </row>
    <row r="102" spans="1:16" s="9" customFormat="1" x14ac:dyDescent="0.3">
      <c r="A102" s="56"/>
      <c r="B102" s="57"/>
      <c r="C102" s="57"/>
      <c r="D102" s="57"/>
      <c r="E102" s="57"/>
      <c r="F102" s="57"/>
      <c r="G102" s="57"/>
      <c r="H102" s="58"/>
      <c r="I102" s="184" t="s">
        <v>342</v>
      </c>
      <c r="J102" s="559" t="s">
        <v>343</v>
      </c>
      <c r="K102" s="559"/>
      <c r="L102" s="417">
        <v>38421</v>
      </c>
      <c r="M102" s="275">
        <v>0</v>
      </c>
      <c r="N102" s="367">
        <v>227198</v>
      </c>
      <c r="O102" s="399">
        <v>0</v>
      </c>
      <c r="P102" s="426">
        <v>0</v>
      </c>
    </row>
    <row r="103" spans="1:16" ht="18" customHeight="1" x14ac:dyDescent="0.3">
      <c r="A103" s="317"/>
      <c r="B103" s="318"/>
      <c r="C103" s="318"/>
      <c r="D103" s="318"/>
      <c r="E103" s="318"/>
      <c r="F103" s="318"/>
      <c r="G103" s="318"/>
      <c r="H103" s="364" t="s">
        <v>163</v>
      </c>
      <c r="I103" s="337" t="s">
        <v>316</v>
      </c>
      <c r="J103" s="319"/>
      <c r="K103" s="373"/>
      <c r="L103" s="395"/>
      <c r="M103" s="319"/>
      <c r="N103" s="396"/>
      <c r="O103" s="521"/>
      <c r="P103" s="394"/>
    </row>
    <row r="104" spans="1:16" ht="18" customHeight="1" x14ac:dyDescent="0.3">
      <c r="A104" s="384"/>
      <c r="B104" s="385"/>
      <c r="C104" s="385"/>
      <c r="D104" s="385"/>
      <c r="E104" s="385"/>
      <c r="F104" s="385"/>
      <c r="G104" s="385"/>
      <c r="H104" s="386" t="s">
        <v>163</v>
      </c>
      <c r="I104" s="377">
        <v>8</v>
      </c>
      <c r="J104" s="378" t="s">
        <v>13</v>
      </c>
      <c r="K104" s="379"/>
      <c r="L104" s="380">
        <f t="shared" ref="L104:N105" si="12">L105</f>
        <v>0</v>
      </c>
      <c r="M104" s="381">
        <f t="shared" si="12"/>
        <v>0</v>
      </c>
      <c r="N104" s="382">
        <f t="shared" si="12"/>
        <v>0</v>
      </c>
      <c r="O104" s="520">
        <v>0</v>
      </c>
      <c r="P104" s="402">
        <v>0</v>
      </c>
    </row>
    <row r="105" spans="1:16" x14ac:dyDescent="0.3">
      <c r="A105" s="65"/>
      <c r="B105" s="66"/>
      <c r="C105" s="66"/>
      <c r="D105" s="66"/>
      <c r="E105" s="66"/>
      <c r="F105" s="66"/>
      <c r="G105" s="66"/>
      <c r="H105" s="67"/>
      <c r="I105" s="279" t="s">
        <v>61</v>
      </c>
      <c r="J105" s="195" t="s">
        <v>62</v>
      </c>
      <c r="K105" s="204"/>
      <c r="L105" s="196">
        <f t="shared" si="12"/>
        <v>0</v>
      </c>
      <c r="M105" s="248">
        <f t="shared" si="12"/>
        <v>0</v>
      </c>
      <c r="N105" s="248">
        <f t="shared" si="12"/>
        <v>0</v>
      </c>
      <c r="O105" s="514">
        <v>0</v>
      </c>
      <c r="P105" s="428">
        <v>0</v>
      </c>
    </row>
    <row r="106" spans="1:16" x14ac:dyDescent="0.3">
      <c r="A106" s="56"/>
      <c r="B106" s="57"/>
      <c r="C106" s="57"/>
      <c r="D106" s="57"/>
      <c r="E106" s="57"/>
      <c r="F106" s="57"/>
      <c r="G106" s="57"/>
      <c r="H106" s="58" t="s">
        <v>163</v>
      </c>
      <c r="I106" s="401" t="s">
        <v>63</v>
      </c>
      <c r="J106" s="184" t="s">
        <v>165</v>
      </c>
      <c r="K106" s="185"/>
      <c r="L106" s="186">
        <v>0</v>
      </c>
      <c r="M106" s="275">
        <v>0</v>
      </c>
      <c r="N106" s="275">
        <v>0</v>
      </c>
      <c r="O106" s="517">
        <v>0</v>
      </c>
      <c r="P106" s="426">
        <v>0</v>
      </c>
    </row>
    <row r="107" spans="1:16" s="9" customFormat="1" x14ac:dyDescent="0.3">
      <c r="A107" s="51"/>
      <c r="B107" s="51"/>
      <c r="C107" s="51"/>
      <c r="D107" s="51"/>
      <c r="E107" s="51"/>
      <c r="F107" s="51"/>
      <c r="G107" s="51"/>
      <c r="H107" s="51"/>
      <c r="I107" s="283"/>
      <c r="J107" s="145"/>
      <c r="K107" s="145"/>
      <c r="L107" s="148"/>
      <c r="M107" s="148"/>
      <c r="N107" s="148"/>
      <c r="O107" s="522"/>
      <c r="P107" s="427"/>
    </row>
    <row r="108" spans="1:16" ht="18" customHeight="1" x14ac:dyDescent="0.3">
      <c r="A108" s="384"/>
      <c r="B108" s="385"/>
      <c r="C108" s="385"/>
      <c r="D108" s="385"/>
      <c r="E108" s="385"/>
      <c r="F108" s="385"/>
      <c r="G108" s="385"/>
      <c r="H108" s="386" t="s">
        <v>163</v>
      </c>
      <c r="I108" s="377">
        <v>5</v>
      </c>
      <c r="J108" s="378" t="s">
        <v>14</v>
      </c>
      <c r="K108" s="379"/>
      <c r="L108" s="403">
        <f t="shared" ref="L108:N109" si="13">L109</f>
        <v>0</v>
      </c>
      <c r="M108" s="381">
        <f t="shared" si="13"/>
        <v>0</v>
      </c>
      <c r="N108" s="382">
        <f t="shared" si="13"/>
        <v>0</v>
      </c>
      <c r="O108" s="520">
        <v>0</v>
      </c>
      <c r="P108" s="402">
        <v>0</v>
      </c>
    </row>
    <row r="109" spans="1:16" x14ac:dyDescent="0.3">
      <c r="A109" s="50"/>
      <c r="B109" s="51"/>
      <c r="C109" s="51"/>
      <c r="D109" s="51"/>
      <c r="E109" s="51"/>
      <c r="F109" s="51"/>
      <c r="G109" s="51"/>
      <c r="H109" s="52"/>
      <c r="I109" s="278" t="s">
        <v>64</v>
      </c>
      <c r="J109" s="145" t="s">
        <v>65</v>
      </c>
      <c r="K109" s="146"/>
      <c r="L109" s="334">
        <f t="shared" si="13"/>
        <v>0</v>
      </c>
      <c r="M109" s="148">
        <f t="shared" si="13"/>
        <v>0</v>
      </c>
      <c r="N109" s="149">
        <f t="shared" si="13"/>
        <v>0</v>
      </c>
      <c r="O109" s="523">
        <v>0</v>
      </c>
      <c r="P109" s="439">
        <v>0</v>
      </c>
    </row>
    <row r="110" spans="1:16" x14ac:dyDescent="0.3">
      <c r="A110" s="56"/>
      <c r="B110" s="57"/>
      <c r="C110" s="57"/>
      <c r="D110" s="57"/>
      <c r="E110" s="57"/>
      <c r="F110" s="57"/>
      <c r="G110" s="57"/>
      <c r="H110" s="58" t="s">
        <v>163</v>
      </c>
      <c r="I110" s="401" t="s">
        <v>66</v>
      </c>
      <c r="J110" s="184" t="s">
        <v>67</v>
      </c>
      <c r="K110" s="185"/>
      <c r="L110" s="397">
        <v>0</v>
      </c>
      <c r="M110" s="275">
        <v>0</v>
      </c>
      <c r="N110" s="398">
        <v>0</v>
      </c>
      <c r="O110" s="342">
        <v>0</v>
      </c>
      <c r="P110" s="400">
        <v>0</v>
      </c>
    </row>
    <row r="111" spans="1:16" x14ac:dyDescent="0.3">
      <c r="A111" s="35"/>
      <c r="B111" s="35"/>
      <c r="C111" s="35"/>
      <c r="D111" s="35"/>
      <c r="E111" s="35"/>
      <c r="F111" s="35"/>
      <c r="G111" s="35"/>
      <c r="H111" s="35"/>
      <c r="I111" s="30"/>
      <c r="J111" s="30"/>
      <c r="K111" s="30"/>
      <c r="L111" s="44"/>
      <c r="M111" s="30"/>
      <c r="N111" s="37"/>
      <c r="O111" s="524"/>
      <c r="P111" s="22"/>
    </row>
    <row r="112" spans="1:16" ht="18" customHeight="1" x14ac:dyDescent="0.3">
      <c r="A112" s="404"/>
      <c r="B112" s="405"/>
      <c r="C112" s="405"/>
      <c r="D112" s="405"/>
      <c r="E112" s="405"/>
      <c r="F112" s="405"/>
      <c r="G112" s="405"/>
      <c r="H112" s="406"/>
      <c r="I112" s="407" t="s">
        <v>317</v>
      </c>
      <c r="J112" s="408"/>
      <c r="K112" s="408"/>
      <c r="L112" s="411"/>
      <c r="M112" s="408"/>
      <c r="N112" s="412"/>
      <c r="O112" s="525"/>
      <c r="P112" s="409"/>
    </row>
    <row r="113" spans="1:17" ht="18" customHeight="1" x14ac:dyDescent="0.3">
      <c r="A113" s="384"/>
      <c r="B113" s="385"/>
      <c r="C113" s="385"/>
      <c r="D113" s="385"/>
      <c r="E113" s="385"/>
      <c r="F113" s="385"/>
      <c r="G113" s="385"/>
      <c r="H113" s="386"/>
      <c r="I113" s="377">
        <v>9</v>
      </c>
      <c r="J113" s="378" t="s">
        <v>15</v>
      </c>
      <c r="K113" s="379"/>
      <c r="L113" s="380">
        <f t="shared" ref="L113:N114" si="14">L114</f>
        <v>0</v>
      </c>
      <c r="M113" s="381">
        <f t="shared" si="14"/>
        <v>0</v>
      </c>
      <c r="N113" s="413">
        <f t="shared" si="14"/>
        <v>7974141</v>
      </c>
      <c r="O113" s="415"/>
      <c r="P113" s="410"/>
    </row>
    <row r="114" spans="1:17" x14ac:dyDescent="0.3">
      <c r="A114" s="50"/>
      <c r="B114" s="51"/>
      <c r="C114" s="51"/>
      <c r="D114" s="51"/>
      <c r="E114" s="51"/>
      <c r="F114" s="51"/>
      <c r="G114" s="51"/>
      <c r="H114" s="52"/>
      <c r="I114" s="276">
        <v>92</v>
      </c>
      <c r="J114" s="145" t="s">
        <v>68</v>
      </c>
      <c r="K114" s="146"/>
      <c r="L114" s="147">
        <f t="shared" si="14"/>
        <v>0</v>
      </c>
      <c r="M114" s="75">
        <f t="shared" si="14"/>
        <v>0</v>
      </c>
      <c r="N114" s="414">
        <f t="shared" si="14"/>
        <v>7974141</v>
      </c>
      <c r="O114" s="416"/>
      <c r="P114" s="414"/>
    </row>
    <row r="115" spans="1:17" x14ac:dyDescent="0.3">
      <c r="A115" s="56"/>
      <c r="B115" s="57"/>
      <c r="C115" s="57"/>
      <c r="D115" s="57"/>
      <c r="E115" s="57"/>
      <c r="F115" s="57"/>
      <c r="G115" s="57"/>
      <c r="H115" s="58"/>
      <c r="I115" s="277">
        <v>922</v>
      </c>
      <c r="J115" s="184" t="s">
        <v>69</v>
      </c>
      <c r="K115" s="185"/>
      <c r="L115" s="186">
        <v>0</v>
      </c>
      <c r="M115" s="173">
        <v>0</v>
      </c>
      <c r="N115" s="367">
        <v>7974141</v>
      </c>
      <c r="O115" s="417"/>
      <c r="P115" s="367"/>
    </row>
    <row r="116" spans="1:17" x14ac:dyDescent="0.3">
      <c r="A116" s="35"/>
      <c r="B116" s="35"/>
      <c r="C116" s="35"/>
      <c r="D116" s="35"/>
      <c r="E116" s="35"/>
      <c r="F116" s="35"/>
      <c r="G116" s="35"/>
      <c r="H116" s="35"/>
      <c r="I116" s="30"/>
      <c r="J116" s="30"/>
      <c r="K116" s="30"/>
      <c r="L116" s="30"/>
      <c r="M116" s="39"/>
      <c r="N116" s="37"/>
      <c r="O116" s="22"/>
      <c r="P116" s="22"/>
    </row>
    <row r="117" spans="1:17" x14ac:dyDescent="0.3">
      <c r="A117" s="625" t="s">
        <v>143</v>
      </c>
      <c r="B117" s="625"/>
      <c r="C117" s="625"/>
      <c r="D117" s="625"/>
      <c r="E117" s="625"/>
      <c r="F117" s="625"/>
      <c r="G117" s="625"/>
      <c r="H117" s="625"/>
      <c r="I117" s="625"/>
      <c r="J117" s="625"/>
      <c r="K117" s="625"/>
      <c r="L117" s="625"/>
      <c r="M117" s="625"/>
      <c r="N117" s="625"/>
      <c r="O117" s="625"/>
      <c r="P117" s="625"/>
    </row>
    <row r="118" spans="1:17" x14ac:dyDescent="0.3">
      <c r="A118" s="612" t="s">
        <v>70</v>
      </c>
      <c r="B118" s="612"/>
      <c r="C118" s="612"/>
      <c r="D118" s="612"/>
      <c r="E118" s="612"/>
      <c r="F118" s="612"/>
      <c r="G118" s="612"/>
      <c r="H118" s="612"/>
      <c r="I118" s="612"/>
      <c r="J118" s="612"/>
      <c r="K118" s="612"/>
      <c r="L118" s="612"/>
      <c r="M118" s="612"/>
      <c r="N118" s="612"/>
      <c r="O118" s="612"/>
      <c r="P118" s="612"/>
    </row>
    <row r="119" spans="1:17" x14ac:dyDescent="0.3">
      <c r="A119" s="3"/>
      <c r="B119" s="3"/>
      <c r="C119" s="3"/>
      <c r="D119" s="3"/>
      <c r="E119" s="3"/>
      <c r="F119" s="3"/>
      <c r="G119" s="3"/>
      <c r="H119" s="10"/>
      <c r="I119" s="3"/>
      <c r="J119" s="3"/>
      <c r="K119" s="3"/>
      <c r="L119" s="10"/>
      <c r="M119" s="4"/>
      <c r="N119" s="1"/>
    </row>
    <row r="120" spans="1:17" x14ac:dyDescent="0.3">
      <c r="A120" s="1"/>
      <c r="B120" s="1"/>
      <c r="C120" s="1"/>
      <c r="D120" s="1"/>
      <c r="E120" s="1"/>
      <c r="F120" s="1"/>
      <c r="G120" s="1"/>
      <c r="H120" s="6"/>
      <c r="I120" s="3"/>
      <c r="J120" s="3"/>
      <c r="K120" s="3"/>
      <c r="L120" s="10"/>
      <c r="M120" s="3"/>
      <c r="N120" s="1"/>
    </row>
    <row r="121" spans="1:17" x14ac:dyDescent="0.3">
      <c r="A121" s="1"/>
      <c r="B121" s="1"/>
      <c r="C121" s="1"/>
      <c r="D121" s="1"/>
      <c r="E121" s="1"/>
      <c r="F121" s="1"/>
      <c r="G121" s="1"/>
      <c r="H121" s="6"/>
      <c r="I121" s="423"/>
      <c r="J121" s="419" t="s">
        <v>157</v>
      </c>
      <c r="K121" s="418"/>
      <c r="L121" s="34"/>
      <c r="M121" s="34"/>
      <c r="N121" s="34"/>
      <c r="O121" s="34"/>
      <c r="P121" s="33"/>
      <c r="Q121" s="33"/>
    </row>
    <row r="122" spans="1:17" x14ac:dyDescent="0.3">
      <c r="A122" s="1"/>
      <c r="B122" s="1"/>
      <c r="C122" s="1"/>
      <c r="D122" s="1"/>
      <c r="E122" s="1"/>
      <c r="F122" s="1"/>
      <c r="G122" s="1"/>
      <c r="H122" s="6"/>
      <c r="I122" s="421">
        <v>1</v>
      </c>
      <c r="J122" s="619" t="s">
        <v>71</v>
      </c>
      <c r="K122" s="620"/>
      <c r="L122" s="31"/>
      <c r="M122" s="31"/>
      <c r="N122" s="31"/>
      <c r="O122" s="31"/>
      <c r="P122" s="31"/>
      <c r="Q122" s="32"/>
    </row>
    <row r="123" spans="1:17" x14ac:dyDescent="0.3">
      <c r="A123" s="1"/>
      <c r="B123" s="1"/>
      <c r="C123" s="1"/>
      <c r="D123" s="1"/>
      <c r="E123" s="1"/>
      <c r="F123" s="1"/>
      <c r="G123" s="1"/>
      <c r="H123" s="6"/>
      <c r="I123" s="421" t="s">
        <v>129</v>
      </c>
      <c r="J123" s="619" t="s">
        <v>158</v>
      </c>
      <c r="K123" s="620"/>
      <c r="L123" s="31"/>
      <c r="M123" s="31"/>
      <c r="N123" s="31"/>
      <c r="O123" s="31"/>
      <c r="P123" s="32"/>
      <c r="Q123" s="32"/>
    </row>
    <row r="124" spans="1:17" x14ac:dyDescent="0.3">
      <c r="A124" s="1"/>
      <c r="B124" s="1"/>
      <c r="C124" s="1"/>
      <c r="D124" s="1"/>
      <c r="E124" s="1"/>
      <c r="F124" s="1"/>
      <c r="G124" s="1"/>
      <c r="H124" s="6"/>
      <c r="I124" s="421" t="s">
        <v>97</v>
      </c>
      <c r="J124" s="619" t="s">
        <v>72</v>
      </c>
      <c r="K124" s="620"/>
      <c r="L124" s="31"/>
      <c r="M124" s="31"/>
      <c r="N124" s="31"/>
      <c r="O124" s="31"/>
      <c r="P124" s="32"/>
      <c r="Q124" s="32"/>
    </row>
    <row r="125" spans="1:17" x14ac:dyDescent="0.3">
      <c r="A125" s="1"/>
      <c r="B125" s="1"/>
      <c r="C125" s="1"/>
      <c r="D125" s="1"/>
      <c r="E125" s="1"/>
      <c r="F125" s="1"/>
      <c r="G125" s="1"/>
      <c r="H125" s="6"/>
      <c r="I125" s="421" t="s">
        <v>11</v>
      </c>
      <c r="J125" s="619" t="s">
        <v>73</v>
      </c>
      <c r="K125" s="620"/>
      <c r="L125" s="31"/>
      <c r="M125" s="31"/>
      <c r="N125" s="31"/>
      <c r="O125" s="31"/>
      <c r="P125" s="32"/>
      <c r="Q125" s="32"/>
    </row>
    <row r="126" spans="1:17" x14ac:dyDescent="0.3">
      <c r="A126" s="1"/>
      <c r="B126" s="1"/>
      <c r="C126" s="1"/>
      <c r="D126" s="1"/>
      <c r="E126" s="1"/>
      <c r="F126" s="1"/>
      <c r="G126" s="1"/>
      <c r="H126" s="6"/>
      <c r="I126" s="421" t="s">
        <v>159</v>
      </c>
      <c r="J126" s="619" t="s">
        <v>74</v>
      </c>
      <c r="K126" s="620"/>
      <c r="L126" s="31"/>
      <c r="M126" s="31"/>
      <c r="N126" s="31"/>
      <c r="O126" s="31"/>
      <c r="P126" s="32"/>
      <c r="Q126" s="32"/>
    </row>
    <row r="127" spans="1:17" x14ac:dyDescent="0.3">
      <c r="A127" s="1"/>
      <c r="B127" s="1"/>
      <c r="C127" s="1"/>
      <c r="D127" s="1"/>
      <c r="E127" s="1"/>
      <c r="F127" s="1"/>
      <c r="G127" s="1"/>
      <c r="H127" s="6"/>
      <c r="I127" s="421" t="s">
        <v>160</v>
      </c>
      <c r="J127" s="619" t="s">
        <v>75</v>
      </c>
      <c r="K127" s="620"/>
      <c r="L127" s="31"/>
      <c r="M127" s="31"/>
      <c r="N127" s="31"/>
      <c r="O127" s="31"/>
      <c r="P127" s="32"/>
      <c r="Q127" s="32"/>
    </row>
    <row r="128" spans="1:17" ht="23.4" customHeight="1" x14ac:dyDescent="0.3">
      <c r="A128" s="1"/>
      <c r="B128" s="1"/>
      <c r="C128" s="1"/>
      <c r="D128" s="1"/>
      <c r="E128" s="1"/>
      <c r="F128" s="1"/>
      <c r="G128" s="1"/>
      <c r="H128" s="6"/>
      <c r="I128" s="421" t="s">
        <v>161</v>
      </c>
      <c r="J128" s="622" t="s">
        <v>162</v>
      </c>
      <c r="K128" s="623"/>
      <c r="L128" s="31"/>
      <c r="M128" s="31"/>
      <c r="N128" s="31"/>
      <c r="O128" s="31"/>
      <c r="P128" s="32"/>
      <c r="Q128" s="32"/>
    </row>
    <row r="129" spans="1:17" x14ac:dyDescent="0.3">
      <c r="A129" s="1"/>
      <c r="B129" s="1"/>
      <c r="C129" s="1"/>
      <c r="D129" s="1"/>
      <c r="E129" s="1"/>
      <c r="F129" s="1"/>
      <c r="G129" s="1"/>
      <c r="H129" s="6"/>
      <c r="I129" s="421" t="s">
        <v>163</v>
      </c>
      <c r="J129" s="422" t="s">
        <v>164</v>
      </c>
      <c r="K129" s="420"/>
      <c r="L129" s="6"/>
      <c r="M129" s="6"/>
      <c r="N129" s="6"/>
      <c r="O129" s="6"/>
      <c r="P129" s="10"/>
      <c r="Q129" s="10"/>
    </row>
  </sheetData>
  <mergeCells count="39">
    <mergeCell ref="A3:K3"/>
    <mergeCell ref="A18:N18"/>
    <mergeCell ref="A5:P5"/>
    <mergeCell ref="A4:P4"/>
    <mergeCell ref="A10:N10"/>
    <mergeCell ref="A12:N12"/>
    <mergeCell ref="A13:N13"/>
    <mergeCell ref="A14:N14"/>
    <mergeCell ref="A11:N11"/>
    <mergeCell ref="A9:K9"/>
    <mergeCell ref="A7:P7"/>
    <mergeCell ref="J125:K125"/>
    <mergeCell ref="J126:K126"/>
    <mergeCell ref="J127:K127"/>
    <mergeCell ref="A15:N15"/>
    <mergeCell ref="J128:K128"/>
    <mergeCell ref="J52:K52"/>
    <mergeCell ref="J55:K55"/>
    <mergeCell ref="J66:K66"/>
    <mergeCell ref="J85:K85"/>
    <mergeCell ref="J86:K86"/>
    <mergeCell ref="J64:K64"/>
    <mergeCell ref="J124:K124"/>
    <mergeCell ref="J123:K123"/>
    <mergeCell ref="J122:K122"/>
    <mergeCell ref="A41:P41"/>
    <mergeCell ref="A117:P117"/>
    <mergeCell ref="A118:P118"/>
    <mergeCell ref="A40:P40"/>
    <mergeCell ref="A17:P17"/>
    <mergeCell ref="J100:K100"/>
    <mergeCell ref="J91:K91"/>
    <mergeCell ref="J61:K61"/>
    <mergeCell ref="J63:K63"/>
    <mergeCell ref="J73:K73"/>
    <mergeCell ref="J99:K99"/>
    <mergeCell ref="J94:K94"/>
    <mergeCell ref="J95:K95"/>
    <mergeCell ref="J101:K10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0"/>
  <sheetViews>
    <sheetView tabSelected="1" topLeftCell="A347" workbookViewId="0">
      <selection activeCell="M366" sqref="M366"/>
    </sheetView>
  </sheetViews>
  <sheetFormatPr defaultRowHeight="14.4" x14ac:dyDescent="0.3"/>
  <cols>
    <col min="1" max="1" width="9.33203125" customWidth="1"/>
    <col min="2" max="8" width="2.21875" customWidth="1"/>
    <col min="9" max="9" width="2.21875" style="9" customWidth="1"/>
    <col min="10" max="10" width="5.109375" customWidth="1"/>
    <col min="11" max="11" width="7.33203125" customWidth="1"/>
    <col min="13" max="13" width="36" customWidth="1"/>
    <col min="14" max="14" width="10.88671875" style="9" customWidth="1"/>
    <col min="15" max="15" width="11.5546875" customWidth="1"/>
    <col min="16" max="16" width="10.6640625" customWidth="1"/>
    <col min="17" max="17" width="7.109375" customWidth="1"/>
    <col min="18" max="18" width="6.44140625" customWidth="1"/>
    <col min="19" max="19" width="15.33203125" bestFit="1" customWidth="1"/>
    <col min="23" max="23" width="15.88671875" bestFit="1" customWidth="1"/>
    <col min="24" max="24" width="17.109375" customWidth="1"/>
  </cols>
  <sheetData>
    <row r="1" spans="1:28" ht="15.6" x14ac:dyDescent="0.3">
      <c r="A1" s="635" t="s">
        <v>146</v>
      </c>
      <c r="B1" s="635"/>
      <c r="C1" s="635"/>
      <c r="D1" s="635"/>
      <c r="E1" s="635"/>
      <c r="F1" s="635"/>
      <c r="G1" s="635"/>
      <c r="H1" s="635"/>
      <c r="I1" s="635"/>
      <c r="J1" s="635"/>
      <c r="K1" s="635"/>
      <c r="L1" s="635"/>
      <c r="M1" s="635"/>
      <c r="N1" s="635"/>
      <c r="O1" s="635"/>
      <c r="P1" s="635"/>
      <c r="Q1" s="635"/>
      <c r="R1" s="635"/>
    </row>
    <row r="2" spans="1:28" ht="15.6" x14ac:dyDescent="0.3">
      <c r="A2" s="289"/>
      <c r="B2" s="289"/>
      <c r="C2" s="30"/>
      <c r="D2" s="30"/>
      <c r="E2" s="30"/>
      <c r="F2" s="30"/>
      <c r="G2" s="30"/>
      <c r="H2" s="30"/>
      <c r="I2" s="30"/>
      <c r="J2" s="30"/>
      <c r="K2" s="30"/>
      <c r="L2" s="30"/>
      <c r="M2" s="290"/>
      <c r="N2" s="290"/>
      <c r="O2" s="37"/>
      <c r="P2" s="37"/>
      <c r="Q2" s="22"/>
      <c r="R2" s="22"/>
    </row>
    <row r="3" spans="1:28" ht="17.399999999999999" customHeight="1" x14ac:dyDescent="0.3">
      <c r="A3" s="636" t="s">
        <v>145</v>
      </c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</row>
    <row r="4" spans="1:28" x14ac:dyDescent="0.3">
      <c r="A4" s="648" t="s">
        <v>416</v>
      </c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14"/>
    </row>
    <row r="5" spans="1:28" x14ac:dyDescent="0.3">
      <c r="A5" s="630" t="s">
        <v>149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  <c r="L5" s="630"/>
      <c r="M5" s="630"/>
      <c r="N5" s="630"/>
      <c r="O5" s="630"/>
      <c r="P5" s="630"/>
      <c r="Q5" s="630"/>
      <c r="R5" s="630"/>
      <c r="S5" s="14"/>
    </row>
    <row r="6" spans="1:28" ht="16.8" customHeight="1" x14ac:dyDescent="0.3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7"/>
      <c r="P6" s="37"/>
      <c r="Q6" s="22"/>
      <c r="R6" s="22"/>
    </row>
    <row r="7" spans="1:28" ht="14.4" customHeight="1" x14ac:dyDescent="0.3">
      <c r="A7" s="90" t="s">
        <v>76</v>
      </c>
      <c r="B7" s="85"/>
      <c r="C7" s="85" t="s">
        <v>77</v>
      </c>
      <c r="D7" s="85"/>
      <c r="E7" s="85"/>
      <c r="F7" s="85"/>
      <c r="G7" s="85"/>
      <c r="H7" s="85"/>
      <c r="I7" s="85"/>
      <c r="J7" s="469" t="s">
        <v>78</v>
      </c>
      <c r="K7" s="85"/>
      <c r="L7" s="85"/>
      <c r="M7" s="85"/>
      <c r="N7" s="251" t="s">
        <v>119</v>
      </c>
      <c r="O7" s="68" t="s">
        <v>1</v>
      </c>
      <c r="P7" s="69" t="s">
        <v>119</v>
      </c>
      <c r="Q7" s="68" t="s">
        <v>2</v>
      </c>
      <c r="R7" s="69" t="s">
        <v>2</v>
      </c>
    </row>
    <row r="8" spans="1:28" x14ac:dyDescent="0.3">
      <c r="A8" s="91" t="s">
        <v>79</v>
      </c>
      <c r="B8" s="86"/>
      <c r="C8" s="86"/>
      <c r="D8" s="86"/>
      <c r="E8" s="86"/>
      <c r="F8" s="86"/>
      <c r="G8" s="86"/>
      <c r="H8" s="86"/>
      <c r="I8" s="86"/>
      <c r="J8" s="470"/>
      <c r="K8" s="86"/>
      <c r="L8" s="86"/>
      <c r="M8" s="86"/>
      <c r="N8" s="252" t="s">
        <v>120</v>
      </c>
      <c r="O8" s="45" t="s">
        <v>368</v>
      </c>
      <c r="P8" s="70" t="s">
        <v>120</v>
      </c>
      <c r="Q8" s="45" t="s">
        <v>133</v>
      </c>
      <c r="R8" s="70" t="s">
        <v>134</v>
      </c>
      <c r="T8" s="11"/>
      <c r="U8" s="11"/>
      <c r="V8" s="11"/>
      <c r="W8" s="17"/>
      <c r="X8" s="11"/>
      <c r="Y8" s="11"/>
      <c r="Z8" s="11"/>
      <c r="AA8" s="11"/>
      <c r="AB8" s="11"/>
    </row>
    <row r="9" spans="1:28" x14ac:dyDescent="0.3">
      <c r="A9" s="646" t="s">
        <v>305</v>
      </c>
      <c r="B9" s="86"/>
      <c r="C9" s="86"/>
      <c r="D9" s="86"/>
      <c r="E9" s="86"/>
      <c r="F9" s="86"/>
      <c r="G9" s="86"/>
      <c r="H9" s="86"/>
      <c r="I9" s="86"/>
      <c r="J9" s="470" t="s">
        <v>80</v>
      </c>
      <c r="K9" s="86"/>
      <c r="L9" s="86" t="s">
        <v>81</v>
      </c>
      <c r="M9" s="86"/>
      <c r="N9" s="252" t="s">
        <v>335</v>
      </c>
      <c r="O9" s="87"/>
      <c r="P9" s="253" t="s">
        <v>369</v>
      </c>
      <c r="Q9" s="46"/>
      <c r="R9" s="71"/>
      <c r="T9" s="11"/>
      <c r="U9" s="11"/>
      <c r="V9" s="11"/>
      <c r="W9" s="17"/>
      <c r="X9" s="11"/>
      <c r="Y9" s="11"/>
      <c r="Z9" s="11"/>
      <c r="AA9" s="11"/>
      <c r="AB9" s="11"/>
    </row>
    <row r="10" spans="1:28" ht="17.399999999999999" customHeight="1" x14ac:dyDescent="0.3">
      <c r="A10" s="647"/>
      <c r="B10" s="88"/>
      <c r="C10" s="88" t="s">
        <v>304</v>
      </c>
      <c r="D10" s="88"/>
      <c r="E10" s="88"/>
      <c r="F10" s="88"/>
      <c r="G10" s="88"/>
      <c r="H10" s="88"/>
      <c r="I10" s="88"/>
      <c r="J10" s="471" t="s">
        <v>82</v>
      </c>
      <c r="K10" s="88" t="s">
        <v>83</v>
      </c>
      <c r="L10" s="88" t="s">
        <v>84</v>
      </c>
      <c r="M10" s="88"/>
      <c r="N10" s="254" t="s">
        <v>130</v>
      </c>
      <c r="O10" s="89" t="s">
        <v>131</v>
      </c>
      <c r="P10" s="255" t="s">
        <v>132</v>
      </c>
      <c r="Q10" s="72"/>
      <c r="R10" s="73"/>
      <c r="T10" s="11"/>
      <c r="U10" s="11"/>
      <c r="V10" s="11"/>
      <c r="W10" s="17"/>
      <c r="X10" s="11"/>
      <c r="Y10" s="11"/>
      <c r="Z10" s="11"/>
      <c r="AA10" s="11"/>
      <c r="AB10" s="11"/>
    </row>
    <row r="11" spans="1:28" s="22" customFormat="1" ht="18" customHeight="1" x14ac:dyDescent="0.3">
      <c r="A11" s="79"/>
      <c r="B11" s="444">
        <v>1</v>
      </c>
      <c r="C11" s="445">
        <v>2</v>
      </c>
      <c r="D11" s="445">
        <v>3</v>
      </c>
      <c r="E11" s="445">
        <v>4</v>
      </c>
      <c r="F11" s="445">
        <v>5</v>
      </c>
      <c r="G11" s="445">
        <v>6</v>
      </c>
      <c r="H11" s="445">
        <v>7</v>
      </c>
      <c r="I11" s="446" t="s">
        <v>163</v>
      </c>
      <c r="J11" s="472"/>
      <c r="K11" s="489" t="s">
        <v>85</v>
      </c>
      <c r="L11" s="489"/>
      <c r="M11" s="490"/>
      <c r="N11" s="80">
        <f>N12+N49</f>
        <v>4285663</v>
      </c>
      <c r="O11" s="81">
        <f>O12+O49</f>
        <v>11417750</v>
      </c>
      <c r="P11" s="82">
        <f>P12+P49</f>
        <v>5147061</v>
      </c>
      <c r="Q11" s="83">
        <f>P11/N11*100</f>
        <v>120.09952719100872</v>
      </c>
      <c r="R11" s="84">
        <f>P11/O11*100</f>
        <v>45.079468371614375</v>
      </c>
      <c r="T11" s="74"/>
      <c r="U11" s="74"/>
      <c r="V11" s="74"/>
      <c r="W11" s="75"/>
      <c r="X11" s="74"/>
      <c r="Y11" s="74"/>
      <c r="Z11" s="74"/>
      <c r="AA11" s="74"/>
      <c r="AB11" s="74"/>
    </row>
    <row r="12" spans="1:28" ht="19.2" customHeight="1" x14ac:dyDescent="0.3">
      <c r="A12" s="256"/>
      <c r="B12" s="447"/>
      <c r="C12" s="448"/>
      <c r="D12" s="448"/>
      <c r="E12" s="448"/>
      <c r="F12" s="448"/>
      <c r="G12" s="448"/>
      <c r="H12" s="448"/>
      <c r="I12" s="449"/>
      <c r="J12" s="473"/>
      <c r="K12" s="491" t="s">
        <v>186</v>
      </c>
      <c r="L12" s="491"/>
      <c r="M12" s="492"/>
      <c r="N12" s="257">
        <f t="shared" ref="N12:P13" si="0">SUM(N13)</f>
        <v>215258</v>
      </c>
      <c r="O12" s="258">
        <f t="shared" si="0"/>
        <v>445000</v>
      </c>
      <c r="P12" s="258">
        <f t="shared" si="0"/>
        <v>197269</v>
      </c>
      <c r="Q12" s="259">
        <f t="shared" ref="Q12:Q83" si="1">P12/N12*100</f>
        <v>91.643051593901276</v>
      </c>
      <c r="R12" s="260">
        <f t="shared" ref="R12:R90" si="2">P12/O12*100</f>
        <v>44.330112359550562</v>
      </c>
      <c r="T12" s="11"/>
      <c r="U12" s="11"/>
      <c r="V12" s="11"/>
      <c r="W12" s="7"/>
      <c r="X12" s="11"/>
      <c r="Y12" s="11"/>
      <c r="Z12" s="11"/>
      <c r="AA12" s="11"/>
      <c r="AB12" s="11"/>
    </row>
    <row r="13" spans="1:28" ht="18" customHeight="1" x14ac:dyDescent="0.3">
      <c r="A13" s="261"/>
      <c r="B13" s="268"/>
      <c r="C13" s="269"/>
      <c r="D13" s="269"/>
      <c r="E13" s="269"/>
      <c r="F13" s="269"/>
      <c r="G13" s="269"/>
      <c r="H13" s="269"/>
      <c r="I13" s="270"/>
      <c r="J13" s="474"/>
      <c r="K13" s="262" t="s">
        <v>187</v>
      </c>
      <c r="L13" s="262"/>
      <c r="M13" s="263"/>
      <c r="N13" s="264">
        <f t="shared" si="0"/>
        <v>215258</v>
      </c>
      <c r="O13" s="265">
        <f t="shared" si="0"/>
        <v>445000</v>
      </c>
      <c r="P13" s="265">
        <f t="shared" si="0"/>
        <v>197269</v>
      </c>
      <c r="Q13" s="266">
        <f t="shared" si="1"/>
        <v>91.643051593901276</v>
      </c>
      <c r="R13" s="267">
        <f t="shared" si="2"/>
        <v>44.330112359550562</v>
      </c>
      <c r="T13" s="11"/>
      <c r="U13" s="11"/>
      <c r="V13" s="11"/>
      <c r="W13" s="7"/>
      <c r="X13" s="11"/>
      <c r="Y13" s="11"/>
      <c r="Z13" s="11"/>
      <c r="AA13" s="11"/>
      <c r="AB13" s="11"/>
    </row>
    <row r="14" spans="1:28" s="14" customFormat="1" ht="14.4" customHeight="1" x14ac:dyDescent="0.3">
      <c r="A14" s="113"/>
      <c r="B14" s="76"/>
      <c r="C14" s="77"/>
      <c r="D14" s="77"/>
      <c r="E14" s="77"/>
      <c r="F14" s="77"/>
      <c r="G14" s="77"/>
      <c r="H14" s="77"/>
      <c r="I14" s="78"/>
      <c r="J14" s="475" t="s">
        <v>5</v>
      </c>
      <c r="K14" s="115" t="s">
        <v>188</v>
      </c>
      <c r="L14" s="115"/>
      <c r="M14" s="116"/>
      <c r="N14" s="117">
        <f>N16+N27+N32+N44</f>
        <v>215258</v>
      </c>
      <c r="O14" s="118">
        <f t="shared" ref="O14:P14" si="3">O16+O27+O32+O44</f>
        <v>445000</v>
      </c>
      <c r="P14" s="118">
        <f t="shared" si="3"/>
        <v>197269</v>
      </c>
      <c r="Q14" s="119">
        <f t="shared" si="1"/>
        <v>91.643051593901276</v>
      </c>
      <c r="R14" s="120">
        <f t="shared" si="2"/>
        <v>44.330112359550562</v>
      </c>
      <c r="T14" s="59"/>
      <c r="U14" s="59"/>
      <c r="V14" s="59"/>
      <c r="W14" s="62"/>
      <c r="X14" s="59"/>
      <c r="Y14" s="59"/>
      <c r="Z14" s="59"/>
      <c r="AA14" s="59"/>
      <c r="AB14" s="59"/>
    </row>
    <row r="15" spans="1:28" x14ac:dyDescent="0.3">
      <c r="A15" s="644" t="s">
        <v>248</v>
      </c>
      <c r="B15" s="450"/>
      <c r="C15" s="451"/>
      <c r="D15" s="451"/>
      <c r="E15" s="451"/>
      <c r="F15" s="451"/>
      <c r="G15" s="451"/>
      <c r="H15" s="451"/>
      <c r="I15" s="452"/>
      <c r="J15" s="476"/>
      <c r="K15" s="121" t="s">
        <v>180</v>
      </c>
      <c r="L15" s="121"/>
      <c r="M15" s="122"/>
      <c r="N15" s="124"/>
      <c r="O15" s="125"/>
      <c r="P15" s="126"/>
      <c r="Q15" s="127"/>
      <c r="R15" s="128"/>
      <c r="T15" s="11"/>
      <c r="U15" s="11"/>
      <c r="V15" s="11"/>
      <c r="W15" s="62"/>
      <c r="X15" s="11"/>
      <c r="Y15" s="11"/>
      <c r="Z15" s="11"/>
      <c r="AA15" s="11"/>
      <c r="AB15" s="11"/>
    </row>
    <row r="16" spans="1:28" x14ac:dyDescent="0.3">
      <c r="A16" s="645"/>
      <c r="B16" s="92" t="s">
        <v>88</v>
      </c>
      <c r="C16" s="93"/>
      <c r="D16" s="93" t="s">
        <v>97</v>
      </c>
      <c r="E16" s="93" t="s">
        <v>11</v>
      </c>
      <c r="F16" s="93"/>
      <c r="G16" s="93" t="s">
        <v>160</v>
      </c>
      <c r="H16" s="93" t="s">
        <v>161</v>
      </c>
      <c r="I16" s="94"/>
      <c r="J16" s="477"/>
      <c r="K16" s="130" t="s">
        <v>87</v>
      </c>
      <c r="L16" s="130"/>
      <c r="M16" s="131"/>
      <c r="N16" s="132">
        <f>N17+N21</f>
        <v>93749</v>
      </c>
      <c r="O16" s="133">
        <f>O17+O21</f>
        <v>200000</v>
      </c>
      <c r="P16" s="133">
        <f>P17+P21</f>
        <v>65269</v>
      </c>
      <c r="Q16" s="134">
        <f t="shared" si="1"/>
        <v>69.62100929076577</v>
      </c>
      <c r="R16" s="135">
        <f>P16/O16*100</f>
        <v>32.634500000000003</v>
      </c>
      <c r="T16" s="11"/>
      <c r="U16" s="11"/>
      <c r="V16" s="11"/>
      <c r="W16" s="62"/>
      <c r="X16" s="11"/>
      <c r="Y16" s="11"/>
      <c r="Z16" s="11"/>
      <c r="AA16" s="11"/>
      <c r="AB16" s="11"/>
    </row>
    <row r="17" spans="1:28" x14ac:dyDescent="0.3">
      <c r="A17" s="136" t="s">
        <v>249</v>
      </c>
      <c r="B17" s="101" t="s">
        <v>88</v>
      </c>
      <c r="C17" s="102"/>
      <c r="D17" s="102" t="s">
        <v>97</v>
      </c>
      <c r="E17" s="102" t="s">
        <v>11</v>
      </c>
      <c r="F17" s="102"/>
      <c r="G17" s="102"/>
      <c r="H17" s="102"/>
      <c r="I17" s="103"/>
      <c r="J17" s="478" t="s">
        <v>86</v>
      </c>
      <c r="K17" s="137" t="s">
        <v>177</v>
      </c>
      <c r="L17" s="137"/>
      <c r="M17" s="138"/>
      <c r="N17" s="191">
        <f>SUM(N18)</f>
        <v>63321</v>
      </c>
      <c r="O17" s="192">
        <f>SUM(O18)</f>
        <v>100000</v>
      </c>
      <c r="P17" s="192">
        <f>SUM(P18)</f>
        <v>44339</v>
      </c>
      <c r="Q17" s="440">
        <f t="shared" si="1"/>
        <v>70.02258334517775</v>
      </c>
      <c r="R17" s="171">
        <f t="shared" si="2"/>
        <v>44.338999999999999</v>
      </c>
      <c r="T17" s="11"/>
      <c r="U17" s="11"/>
      <c r="V17" s="11"/>
      <c r="W17" s="17"/>
      <c r="X17" s="11"/>
      <c r="Y17" s="11"/>
      <c r="Z17" s="11"/>
      <c r="AA17" s="11"/>
      <c r="AB17" s="11"/>
    </row>
    <row r="18" spans="1:28" x14ac:dyDescent="0.3">
      <c r="A18" s="144" t="s">
        <v>249</v>
      </c>
      <c r="B18" s="50"/>
      <c r="C18" s="51"/>
      <c r="D18" s="51"/>
      <c r="E18" s="51"/>
      <c r="F18" s="51"/>
      <c r="G18" s="51"/>
      <c r="H18" s="51"/>
      <c r="I18" s="52"/>
      <c r="J18" s="479" t="s">
        <v>86</v>
      </c>
      <c r="K18" s="145">
        <v>3</v>
      </c>
      <c r="L18" s="145" t="s">
        <v>10</v>
      </c>
      <c r="M18" s="146"/>
      <c r="N18" s="147">
        <v>63321</v>
      </c>
      <c r="O18" s="148">
        <v>100000</v>
      </c>
      <c r="P18" s="148">
        <v>44339</v>
      </c>
      <c r="Q18" s="246">
        <f t="shared" si="1"/>
        <v>70.02258334517775</v>
      </c>
      <c r="R18" s="151">
        <f t="shared" si="2"/>
        <v>44.338999999999999</v>
      </c>
      <c r="T18" s="11"/>
      <c r="U18" s="11"/>
      <c r="V18" s="11"/>
      <c r="W18" s="17"/>
      <c r="X18" s="11"/>
      <c r="Y18" s="11"/>
      <c r="Z18" s="11"/>
      <c r="AA18" s="11"/>
      <c r="AB18" s="11"/>
    </row>
    <row r="19" spans="1:28" x14ac:dyDescent="0.3">
      <c r="A19" s="144" t="s">
        <v>249</v>
      </c>
      <c r="B19" s="50"/>
      <c r="C19" s="51"/>
      <c r="D19" s="51"/>
      <c r="E19" s="51"/>
      <c r="F19" s="51"/>
      <c r="G19" s="51"/>
      <c r="H19" s="51"/>
      <c r="I19" s="52"/>
      <c r="J19" s="479" t="s">
        <v>86</v>
      </c>
      <c r="K19" s="145">
        <v>32</v>
      </c>
      <c r="L19" s="145" t="s">
        <v>44</v>
      </c>
      <c r="M19" s="146"/>
      <c r="N19" s="147">
        <v>63321</v>
      </c>
      <c r="O19" s="75">
        <v>100000</v>
      </c>
      <c r="P19" s="75">
        <v>44339</v>
      </c>
      <c r="Q19" s="246">
        <f t="shared" si="1"/>
        <v>70.02258334517775</v>
      </c>
      <c r="R19" s="151">
        <f t="shared" si="2"/>
        <v>44.338999999999999</v>
      </c>
      <c r="T19" s="11"/>
      <c r="U19" s="11"/>
      <c r="V19" s="11"/>
      <c r="W19" s="7"/>
      <c r="X19" s="11"/>
      <c r="Y19" s="11"/>
      <c r="Z19" s="11"/>
      <c r="AA19" s="11"/>
      <c r="AB19" s="11"/>
    </row>
    <row r="20" spans="1:28" x14ac:dyDescent="0.3">
      <c r="A20" s="144" t="s">
        <v>249</v>
      </c>
      <c r="B20" s="50" t="s">
        <v>88</v>
      </c>
      <c r="C20" s="51"/>
      <c r="D20" s="51" t="s">
        <v>97</v>
      </c>
      <c r="E20" s="51" t="s">
        <v>11</v>
      </c>
      <c r="F20" s="51"/>
      <c r="G20" s="51"/>
      <c r="H20" s="51"/>
      <c r="I20" s="52"/>
      <c r="J20" s="479" t="s">
        <v>86</v>
      </c>
      <c r="K20" s="145">
        <v>329</v>
      </c>
      <c r="L20" s="145" t="s">
        <v>363</v>
      </c>
      <c r="M20" s="146"/>
      <c r="N20" s="147">
        <v>63321</v>
      </c>
      <c r="O20" s="148">
        <v>100000</v>
      </c>
      <c r="P20" s="149">
        <v>44339</v>
      </c>
      <c r="Q20" s="246">
        <f t="shared" si="1"/>
        <v>70.02258334517775</v>
      </c>
      <c r="R20" s="151">
        <f t="shared" si="2"/>
        <v>44.338999999999999</v>
      </c>
      <c r="T20" s="11"/>
      <c r="U20" s="11"/>
      <c r="V20" s="11"/>
      <c r="W20" s="63"/>
      <c r="X20" s="11"/>
      <c r="Y20" s="11"/>
      <c r="Z20" s="11"/>
      <c r="AA20" s="11"/>
      <c r="AB20" s="11"/>
    </row>
    <row r="21" spans="1:28" x14ac:dyDescent="0.3">
      <c r="A21" s="136" t="s">
        <v>250</v>
      </c>
      <c r="B21" s="101" t="s">
        <v>88</v>
      </c>
      <c r="C21" s="102"/>
      <c r="D21" s="102" t="s">
        <v>97</v>
      </c>
      <c r="E21" s="102"/>
      <c r="F21" s="102"/>
      <c r="G21" s="102" t="s">
        <v>160</v>
      </c>
      <c r="H21" s="102" t="s">
        <v>161</v>
      </c>
      <c r="I21" s="103"/>
      <c r="J21" s="478" t="s">
        <v>86</v>
      </c>
      <c r="K21" s="137" t="s">
        <v>178</v>
      </c>
      <c r="L21" s="137"/>
      <c r="M21" s="138"/>
      <c r="N21" s="139">
        <f>SUM(N22)</f>
        <v>30428</v>
      </c>
      <c r="O21" s="140">
        <f>SUM(O22)</f>
        <v>100000</v>
      </c>
      <c r="P21" s="141">
        <f t="shared" ref="P21" si="4">SUM(P22)</f>
        <v>20930</v>
      </c>
      <c r="Q21" s="250">
        <f t="shared" si="1"/>
        <v>68.785329301958726</v>
      </c>
      <c r="R21" s="143">
        <f t="shared" si="2"/>
        <v>20.93</v>
      </c>
      <c r="T21" s="11"/>
      <c r="U21" s="11"/>
      <c r="V21" s="11"/>
      <c r="W21" s="63"/>
      <c r="X21" s="11"/>
      <c r="Y21" s="11"/>
      <c r="Z21" s="11"/>
      <c r="AA21" s="11"/>
      <c r="AB21" s="11"/>
    </row>
    <row r="22" spans="1:28" x14ac:dyDescent="0.3">
      <c r="A22" s="144" t="s">
        <v>250</v>
      </c>
      <c r="B22" s="50"/>
      <c r="C22" s="51"/>
      <c r="D22" s="51"/>
      <c r="E22" s="51"/>
      <c r="F22" s="51"/>
      <c r="G22" s="51"/>
      <c r="H22" s="51"/>
      <c r="I22" s="52"/>
      <c r="J22" s="479" t="s">
        <v>86</v>
      </c>
      <c r="K22" s="145">
        <v>3</v>
      </c>
      <c r="L22" s="145" t="s">
        <v>10</v>
      </c>
      <c r="M22" s="146"/>
      <c r="N22" s="147">
        <v>30428</v>
      </c>
      <c r="O22" s="148">
        <v>100000</v>
      </c>
      <c r="P22" s="149">
        <v>20930</v>
      </c>
      <c r="Q22" s="246">
        <f t="shared" si="1"/>
        <v>68.785329301958726</v>
      </c>
      <c r="R22" s="151">
        <f t="shared" si="2"/>
        <v>20.93</v>
      </c>
      <c r="T22" s="11"/>
      <c r="U22" s="11"/>
      <c r="V22" s="11"/>
      <c r="W22" s="7"/>
      <c r="X22" s="11"/>
      <c r="Y22" s="11"/>
      <c r="Z22" s="11"/>
      <c r="AA22" s="11"/>
      <c r="AB22" s="11"/>
    </row>
    <row r="23" spans="1:28" x14ac:dyDescent="0.3">
      <c r="A23" s="144" t="s">
        <v>250</v>
      </c>
      <c r="B23" s="50"/>
      <c r="C23" s="51"/>
      <c r="D23" s="51"/>
      <c r="E23" s="51"/>
      <c r="F23" s="51"/>
      <c r="G23" s="51"/>
      <c r="H23" s="51"/>
      <c r="I23" s="52"/>
      <c r="J23" s="479" t="s">
        <v>86</v>
      </c>
      <c r="K23" s="145">
        <v>32</v>
      </c>
      <c r="L23" s="145" t="s">
        <v>44</v>
      </c>
      <c r="M23" s="146"/>
      <c r="N23" s="147">
        <v>30428</v>
      </c>
      <c r="O23" s="148">
        <v>100000</v>
      </c>
      <c r="P23" s="149">
        <v>20930</v>
      </c>
      <c r="Q23" s="246">
        <f t="shared" si="1"/>
        <v>68.785329301958726</v>
      </c>
      <c r="R23" s="151">
        <f t="shared" si="2"/>
        <v>20.93</v>
      </c>
      <c r="T23" s="11"/>
      <c r="U23" s="11"/>
      <c r="V23" s="11"/>
      <c r="W23" s="7"/>
      <c r="X23" s="11"/>
      <c r="Y23" s="11"/>
      <c r="Z23" s="11"/>
      <c r="AA23" s="11"/>
      <c r="AB23" s="11"/>
    </row>
    <row r="24" spans="1:28" x14ac:dyDescent="0.3">
      <c r="A24" s="144" t="s">
        <v>250</v>
      </c>
      <c r="B24" s="50" t="s">
        <v>88</v>
      </c>
      <c r="C24" s="51"/>
      <c r="D24" s="51" t="s">
        <v>97</v>
      </c>
      <c r="E24" s="51"/>
      <c r="F24" s="51"/>
      <c r="G24" s="51"/>
      <c r="H24" s="51"/>
      <c r="I24" s="52"/>
      <c r="J24" s="479" t="s">
        <v>86</v>
      </c>
      <c r="K24" s="153" t="s">
        <v>89</v>
      </c>
      <c r="L24" s="145" t="s">
        <v>90</v>
      </c>
      <c r="M24" s="146"/>
      <c r="N24" s="148"/>
      <c r="O24" s="148">
        <v>10000</v>
      </c>
      <c r="P24" s="149">
        <v>0</v>
      </c>
      <c r="Q24" s="246" t="e">
        <f t="shared" si="1"/>
        <v>#DIV/0!</v>
      </c>
      <c r="R24" s="151">
        <f t="shared" si="2"/>
        <v>0</v>
      </c>
      <c r="T24" s="11"/>
      <c r="U24" s="11"/>
      <c r="V24" s="11"/>
      <c r="W24" s="7"/>
      <c r="X24" s="11"/>
      <c r="Y24" s="11"/>
      <c r="Z24" s="11"/>
      <c r="AA24" s="11"/>
      <c r="AB24" s="11"/>
    </row>
    <row r="25" spans="1:28" x14ac:dyDescent="0.3">
      <c r="A25" s="144" t="s">
        <v>250</v>
      </c>
      <c r="B25" s="50" t="s">
        <v>88</v>
      </c>
      <c r="C25" s="51"/>
      <c r="D25" s="51" t="s">
        <v>97</v>
      </c>
      <c r="E25" s="51"/>
      <c r="F25" s="51"/>
      <c r="G25" s="51" t="s">
        <v>160</v>
      </c>
      <c r="H25" s="51" t="s">
        <v>161</v>
      </c>
      <c r="I25" s="52"/>
      <c r="J25" s="479" t="s">
        <v>86</v>
      </c>
      <c r="K25" s="153" t="s">
        <v>91</v>
      </c>
      <c r="L25" s="145" t="s">
        <v>47</v>
      </c>
      <c r="M25" s="146"/>
      <c r="N25" s="148">
        <v>30428</v>
      </c>
      <c r="O25" s="148">
        <v>40000</v>
      </c>
      <c r="P25" s="149">
        <v>20930</v>
      </c>
      <c r="Q25" s="246">
        <f>P25/N25*100</f>
        <v>68.785329301958726</v>
      </c>
      <c r="R25" s="151">
        <f t="shared" si="2"/>
        <v>52.325000000000003</v>
      </c>
      <c r="T25" s="11"/>
      <c r="U25" s="11"/>
      <c r="V25" s="11"/>
      <c r="W25" s="7"/>
      <c r="X25" s="11"/>
      <c r="Y25" s="11"/>
      <c r="Z25" s="11"/>
      <c r="AA25" s="11"/>
      <c r="AB25" s="11"/>
    </row>
    <row r="26" spans="1:28" s="9" customFormat="1" x14ac:dyDescent="0.3">
      <c r="A26" s="144" t="s">
        <v>250</v>
      </c>
      <c r="B26" s="50" t="s">
        <v>88</v>
      </c>
      <c r="C26" s="51"/>
      <c r="D26" s="51" t="s">
        <v>97</v>
      </c>
      <c r="E26" s="51"/>
      <c r="F26" s="51"/>
      <c r="G26" s="51"/>
      <c r="H26" s="51"/>
      <c r="I26" s="52"/>
      <c r="J26" s="479" t="s">
        <v>86</v>
      </c>
      <c r="K26" s="442" t="s">
        <v>93</v>
      </c>
      <c r="L26" s="649" t="s">
        <v>363</v>
      </c>
      <c r="M26" s="650"/>
      <c r="N26" s="148">
        <v>0</v>
      </c>
      <c r="O26" s="148">
        <v>50000</v>
      </c>
      <c r="P26" s="149">
        <v>0</v>
      </c>
      <c r="Q26" s="246">
        <v>0</v>
      </c>
      <c r="R26" s="151">
        <f t="shared" si="2"/>
        <v>0</v>
      </c>
      <c r="T26" s="11"/>
      <c r="U26" s="11"/>
      <c r="V26" s="11"/>
      <c r="W26" s="7"/>
      <c r="X26" s="11"/>
      <c r="Y26" s="11"/>
      <c r="Z26" s="11"/>
      <c r="AA26" s="11"/>
      <c r="AB26" s="11"/>
    </row>
    <row r="27" spans="1:28" x14ac:dyDescent="0.3">
      <c r="A27" s="154" t="s">
        <v>251</v>
      </c>
      <c r="B27" s="95" t="s">
        <v>88</v>
      </c>
      <c r="C27" s="96"/>
      <c r="D27" s="96"/>
      <c r="E27" s="96"/>
      <c r="F27" s="96"/>
      <c r="G27" s="96"/>
      <c r="H27" s="96"/>
      <c r="I27" s="97"/>
      <c r="J27" s="480"/>
      <c r="K27" s="155" t="s">
        <v>179</v>
      </c>
      <c r="L27" s="155"/>
      <c r="M27" s="156"/>
      <c r="N27" s="157">
        <f t="shared" ref="N27:P30" si="5">N28</f>
        <v>3413</v>
      </c>
      <c r="O27" s="158">
        <f t="shared" si="5"/>
        <v>15000</v>
      </c>
      <c r="P27" s="159">
        <f t="shared" si="5"/>
        <v>0</v>
      </c>
      <c r="Q27" s="160">
        <v>0</v>
      </c>
      <c r="R27" s="161">
        <f t="shared" si="2"/>
        <v>0</v>
      </c>
      <c r="T27" s="11"/>
      <c r="U27" s="11"/>
      <c r="V27" s="11"/>
      <c r="W27" s="62"/>
      <c r="X27" s="11"/>
      <c r="Y27" s="11"/>
      <c r="Z27" s="11"/>
      <c r="AA27" s="11"/>
      <c r="AB27" s="11"/>
    </row>
    <row r="28" spans="1:28" x14ac:dyDescent="0.3">
      <c r="A28" s="136" t="s">
        <v>254</v>
      </c>
      <c r="B28" s="101" t="s">
        <v>88</v>
      </c>
      <c r="C28" s="102"/>
      <c r="D28" s="102"/>
      <c r="E28" s="102"/>
      <c r="F28" s="102"/>
      <c r="G28" s="102"/>
      <c r="H28" s="102"/>
      <c r="I28" s="103"/>
      <c r="J28" s="478" t="s">
        <v>86</v>
      </c>
      <c r="K28" s="137" t="s">
        <v>191</v>
      </c>
      <c r="L28" s="137"/>
      <c r="M28" s="138"/>
      <c r="N28" s="162">
        <f t="shared" si="5"/>
        <v>3413</v>
      </c>
      <c r="O28" s="163">
        <f t="shared" si="5"/>
        <v>15000</v>
      </c>
      <c r="P28" s="164">
        <f t="shared" si="5"/>
        <v>0</v>
      </c>
      <c r="Q28" s="142">
        <v>0</v>
      </c>
      <c r="R28" s="143">
        <f t="shared" si="2"/>
        <v>0</v>
      </c>
      <c r="T28" s="11"/>
      <c r="U28" s="11"/>
      <c r="V28" s="11"/>
      <c r="W28" s="7"/>
      <c r="X28" s="11"/>
      <c r="Y28" s="11"/>
      <c r="Z28" s="11"/>
      <c r="AA28" s="11"/>
      <c r="AB28" s="11"/>
    </row>
    <row r="29" spans="1:28" x14ac:dyDescent="0.3">
      <c r="A29" s="144" t="s">
        <v>254</v>
      </c>
      <c r="B29" s="50"/>
      <c r="C29" s="51"/>
      <c r="D29" s="51"/>
      <c r="E29" s="51"/>
      <c r="F29" s="51"/>
      <c r="G29" s="51"/>
      <c r="H29" s="51"/>
      <c r="I29" s="52"/>
      <c r="J29" s="479" t="s">
        <v>86</v>
      </c>
      <c r="K29" s="145">
        <v>3</v>
      </c>
      <c r="L29" s="145" t="s">
        <v>10</v>
      </c>
      <c r="M29" s="146"/>
      <c r="N29" s="165">
        <v>3413</v>
      </c>
      <c r="O29" s="75">
        <f t="shared" si="5"/>
        <v>15000</v>
      </c>
      <c r="P29" s="152">
        <v>0</v>
      </c>
      <c r="Q29" s="150">
        <v>0</v>
      </c>
      <c r="R29" s="151">
        <f t="shared" si="2"/>
        <v>0</v>
      </c>
      <c r="T29" s="11"/>
      <c r="U29" s="11"/>
      <c r="V29" s="11"/>
      <c r="W29" s="7"/>
      <c r="X29" s="11"/>
      <c r="Y29" s="11"/>
      <c r="Z29" s="11"/>
      <c r="AA29" s="11"/>
      <c r="AB29" s="11"/>
    </row>
    <row r="30" spans="1:28" x14ac:dyDescent="0.3">
      <c r="A30" s="144" t="s">
        <v>254</v>
      </c>
      <c r="B30" s="50"/>
      <c r="C30" s="51"/>
      <c r="D30" s="51"/>
      <c r="E30" s="51"/>
      <c r="F30" s="51"/>
      <c r="G30" s="51"/>
      <c r="H30" s="51"/>
      <c r="I30" s="52"/>
      <c r="J30" s="479" t="s">
        <v>86</v>
      </c>
      <c r="K30" s="145">
        <v>38</v>
      </c>
      <c r="L30" s="145" t="s">
        <v>53</v>
      </c>
      <c r="M30" s="146"/>
      <c r="N30" s="147">
        <v>3413</v>
      </c>
      <c r="O30" s="75">
        <f t="shared" si="5"/>
        <v>15000</v>
      </c>
      <c r="P30" s="152">
        <v>0</v>
      </c>
      <c r="Q30" s="150">
        <v>0</v>
      </c>
      <c r="R30" s="151">
        <f t="shared" si="2"/>
        <v>0</v>
      </c>
      <c r="W30" s="62"/>
    </row>
    <row r="31" spans="1:28" x14ac:dyDescent="0.3">
      <c r="A31" s="172" t="s">
        <v>254</v>
      </c>
      <c r="B31" s="56" t="s">
        <v>88</v>
      </c>
      <c r="C31" s="57"/>
      <c r="D31" s="57"/>
      <c r="E31" s="57"/>
      <c r="F31" s="57"/>
      <c r="G31" s="57"/>
      <c r="H31" s="57"/>
      <c r="I31" s="58"/>
      <c r="J31" s="484" t="s">
        <v>86</v>
      </c>
      <c r="K31" s="184">
        <v>381</v>
      </c>
      <c r="L31" s="184" t="s">
        <v>54</v>
      </c>
      <c r="M31" s="185"/>
      <c r="N31" s="186">
        <v>3413</v>
      </c>
      <c r="O31" s="173">
        <v>15000</v>
      </c>
      <c r="P31" s="174">
        <v>0</v>
      </c>
      <c r="Q31" s="175">
        <v>0</v>
      </c>
      <c r="R31" s="176">
        <f t="shared" si="2"/>
        <v>0</v>
      </c>
      <c r="W31" s="62"/>
    </row>
    <row r="32" spans="1:28" x14ac:dyDescent="0.3">
      <c r="A32" s="154" t="s">
        <v>252</v>
      </c>
      <c r="B32" s="95" t="s">
        <v>88</v>
      </c>
      <c r="C32" s="96"/>
      <c r="D32" s="96"/>
      <c r="E32" s="96"/>
      <c r="F32" s="96"/>
      <c r="G32" s="96"/>
      <c r="H32" s="96"/>
      <c r="I32" s="97"/>
      <c r="J32" s="480"/>
      <c r="K32" s="155" t="s">
        <v>181</v>
      </c>
      <c r="L32" s="155"/>
      <c r="M32" s="156"/>
      <c r="N32" s="157">
        <f t="shared" ref="N32:P33" si="6">N33</f>
        <v>52170</v>
      </c>
      <c r="O32" s="158">
        <f t="shared" si="6"/>
        <v>150000</v>
      </c>
      <c r="P32" s="159">
        <f t="shared" si="6"/>
        <v>88300</v>
      </c>
      <c r="Q32" s="160">
        <f t="shared" si="1"/>
        <v>169.25436074372243</v>
      </c>
      <c r="R32" s="161">
        <f t="shared" si="2"/>
        <v>58.866666666666667</v>
      </c>
      <c r="W32" s="62"/>
    </row>
    <row r="33" spans="1:23" x14ac:dyDescent="0.3">
      <c r="A33" s="233" t="s">
        <v>255</v>
      </c>
      <c r="B33" s="234" t="s">
        <v>88</v>
      </c>
      <c r="C33" s="235"/>
      <c r="D33" s="235"/>
      <c r="E33" s="235"/>
      <c r="F33" s="235"/>
      <c r="G33" s="235"/>
      <c r="H33" s="235"/>
      <c r="I33" s="236"/>
      <c r="J33" s="481" t="s">
        <v>86</v>
      </c>
      <c r="K33" s="237" t="s">
        <v>184</v>
      </c>
      <c r="L33" s="237"/>
      <c r="M33" s="238"/>
      <c r="N33" s="239">
        <f t="shared" si="6"/>
        <v>52170</v>
      </c>
      <c r="O33" s="240">
        <f t="shared" si="6"/>
        <v>150000</v>
      </c>
      <c r="P33" s="241">
        <f>P34+P39+P42</f>
        <v>88300</v>
      </c>
      <c r="Q33" s="242">
        <f t="shared" si="1"/>
        <v>169.25436074372243</v>
      </c>
      <c r="R33" s="243">
        <f t="shared" si="2"/>
        <v>58.866666666666667</v>
      </c>
      <c r="W33" s="62"/>
    </row>
    <row r="34" spans="1:23" x14ac:dyDescent="0.3">
      <c r="A34" s="177" t="s">
        <v>255</v>
      </c>
      <c r="B34" s="64"/>
      <c r="C34" s="64"/>
      <c r="D34" s="64"/>
      <c r="E34" s="64"/>
      <c r="F34" s="64"/>
      <c r="G34" s="64"/>
      <c r="H34" s="64"/>
      <c r="I34" s="64"/>
      <c r="J34" s="482" t="s">
        <v>86</v>
      </c>
      <c r="K34" s="178">
        <v>3</v>
      </c>
      <c r="L34" s="178" t="s">
        <v>10</v>
      </c>
      <c r="M34" s="178"/>
      <c r="N34" s="244">
        <v>52170</v>
      </c>
      <c r="O34" s="179">
        <v>150000</v>
      </c>
      <c r="P34" s="180">
        <v>22900</v>
      </c>
      <c r="Q34" s="245">
        <f t="shared" si="1"/>
        <v>43.894958788575813</v>
      </c>
      <c r="R34" s="181">
        <f t="shared" si="2"/>
        <v>15.266666666666667</v>
      </c>
      <c r="W34" s="62"/>
    </row>
    <row r="35" spans="1:23" x14ac:dyDescent="0.3">
      <c r="A35" s="144" t="s">
        <v>255</v>
      </c>
      <c r="B35" s="54"/>
      <c r="C35" s="54"/>
      <c r="D35" s="54"/>
      <c r="E35" s="54"/>
      <c r="F35" s="54"/>
      <c r="G35" s="54"/>
      <c r="H35" s="54"/>
      <c r="I35" s="54"/>
      <c r="J35" s="483" t="s">
        <v>86</v>
      </c>
      <c r="K35" s="43" t="s">
        <v>92</v>
      </c>
      <c r="L35" s="43" t="s">
        <v>44</v>
      </c>
      <c r="M35" s="43"/>
      <c r="N35" s="183">
        <v>19555</v>
      </c>
      <c r="O35" s="75">
        <v>100000</v>
      </c>
      <c r="P35" s="152">
        <v>22900</v>
      </c>
      <c r="Q35" s="246">
        <f t="shared" si="1"/>
        <v>117.10559959089746</v>
      </c>
      <c r="R35" s="151">
        <f t="shared" si="2"/>
        <v>22.900000000000002</v>
      </c>
      <c r="W35" s="62"/>
    </row>
    <row r="36" spans="1:23" s="9" customFormat="1" x14ac:dyDescent="0.3">
      <c r="A36" s="144" t="s">
        <v>255</v>
      </c>
      <c r="B36" s="54" t="s">
        <v>88</v>
      </c>
      <c r="C36" s="54"/>
      <c r="D36" s="54"/>
      <c r="E36" s="54"/>
      <c r="F36" s="54"/>
      <c r="G36" s="54"/>
      <c r="H36" s="54"/>
      <c r="I36" s="54"/>
      <c r="J36" s="483" t="s">
        <v>86</v>
      </c>
      <c r="K36" s="43" t="s">
        <v>91</v>
      </c>
      <c r="L36" s="43" t="s">
        <v>47</v>
      </c>
      <c r="M36" s="43"/>
      <c r="N36" s="183">
        <v>1170</v>
      </c>
      <c r="O36" s="75">
        <v>58000</v>
      </c>
      <c r="P36" s="152">
        <v>0</v>
      </c>
      <c r="Q36" s="246">
        <v>0</v>
      </c>
      <c r="R36" s="151">
        <f t="shared" si="2"/>
        <v>0</v>
      </c>
      <c r="W36" s="60"/>
    </row>
    <row r="37" spans="1:23" x14ac:dyDescent="0.3">
      <c r="A37" s="144" t="s">
        <v>255</v>
      </c>
      <c r="B37" s="54" t="s">
        <v>88</v>
      </c>
      <c r="C37" s="54"/>
      <c r="D37" s="54"/>
      <c r="E37" s="54"/>
      <c r="F37" s="54"/>
      <c r="G37" s="54"/>
      <c r="H37" s="54"/>
      <c r="I37" s="54"/>
      <c r="J37" s="483" t="s">
        <v>86</v>
      </c>
      <c r="K37" s="43" t="s">
        <v>93</v>
      </c>
      <c r="L37" s="43" t="s">
        <v>363</v>
      </c>
      <c r="M37" s="43"/>
      <c r="N37" s="183">
        <v>18385</v>
      </c>
      <c r="O37" s="75">
        <v>40000</v>
      </c>
      <c r="P37" s="152">
        <v>22900</v>
      </c>
      <c r="Q37" s="246">
        <f t="shared" si="1"/>
        <v>124.55806363883602</v>
      </c>
      <c r="R37" s="151">
        <f t="shared" si="2"/>
        <v>57.25</v>
      </c>
      <c r="W37" s="60"/>
    </row>
    <row r="38" spans="1:23" s="9" customFormat="1" x14ac:dyDescent="0.3">
      <c r="A38" s="144" t="s">
        <v>255</v>
      </c>
      <c r="B38" s="54"/>
      <c r="C38" s="54"/>
      <c r="D38" s="54"/>
      <c r="E38" s="54"/>
      <c r="F38" s="54"/>
      <c r="G38" s="54"/>
      <c r="H38" s="54"/>
      <c r="I38" s="54"/>
      <c r="J38" s="483" t="s">
        <v>86</v>
      </c>
      <c r="K38" s="43" t="s">
        <v>150</v>
      </c>
      <c r="L38" s="43" t="s">
        <v>49</v>
      </c>
      <c r="M38" s="43"/>
      <c r="N38" s="183">
        <v>615</v>
      </c>
      <c r="O38" s="75">
        <v>2000</v>
      </c>
      <c r="P38" s="152">
        <v>0</v>
      </c>
      <c r="Q38" s="246">
        <f t="shared" si="1"/>
        <v>0</v>
      </c>
      <c r="R38" s="151">
        <v>0</v>
      </c>
      <c r="W38" s="60"/>
    </row>
    <row r="39" spans="1:23" s="9" customFormat="1" x14ac:dyDescent="0.3">
      <c r="A39" s="144"/>
      <c r="B39" s="54"/>
      <c r="C39" s="54"/>
      <c r="D39" s="54"/>
      <c r="E39" s="54"/>
      <c r="F39" s="54"/>
      <c r="G39" s="54"/>
      <c r="H39" s="54"/>
      <c r="I39" s="54"/>
      <c r="J39" s="483" t="s">
        <v>86</v>
      </c>
      <c r="K39" s="555" t="s">
        <v>152</v>
      </c>
      <c r="L39" s="638" t="s">
        <v>104</v>
      </c>
      <c r="M39" s="639"/>
      <c r="N39" s="183"/>
      <c r="O39" s="75"/>
      <c r="P39" s="152">
        <v>15400</v>
      </c>
      <c r="Q39" s="246"/>
      <c r="R39" s="151"/>
      <c r="W39" s="60"/>
    </row>
    <row r="40" spans="1:23" s="9" customFormat="1" x14ac:dyDescent="0.3">
      <c r="A40" s="144"/>
      <c r="B40" s="54"/>
      <c r="C40" s="54"/>
      <c r="D40" s="54"/>
      <c r="E40" s="54"/>
      <c r="F40" s="54"/>
      <c r="G40" s="54"/>
      <c r="H40" s="54"/>
      <c r="I40" s="54"/>
      <c r="J40" s="483" t="s">
        <v>86</v>
      </c>
      <c r="K40" s="555" t="s">
        <v>153</v>
      </c>
      <c r="L40" s="638" t="s">
        <v>52</v>
      </c>
      <c r="M40" s="639"/>
      <c r="N40" s="183"/>
      <c r="O40" s="75"/>
      <c r="P40" s="152">
        <v>15400</v>
      </c>
      <c r="Q40" s="246"/>
      <c r="R40" s="151"/>
      <c r="W40" s="60"/>
    </row>
    <row r="41" spans="1:23" s="9" customFormat="1" x14ac:dyDescent="0.3">
      <c r="A41" s="144" t="s">
        <v>255</v>
      </c>
      <c r="B41" s="54" t="s">
        <v>88</v>
      </c>
      <c r="C41" s="54"/>
      <c r="D41" s="54"/>
      <c r="E41" s="54"/>
      <c r="F41" s="54"/>
      <c r="G41" s="54"/>
      <c r="H41" s="54"/>
      <c r="I41" s="54"/>
      <c r="J41" s="483" t="s">
        <v>86</v>
      </c>
      <c r="K41" s="43" t="s">
        <v>151</v>
      </c>
      <c r="L41" s="43" t="s">
        <v>50</v>
      </c>
      <c r="M41" s="43"/>
      <c r="N41" s="183">
        <v>615</v>
      </c>
      <c r="O41" s="75">
        <v>2000</v>
      </c>
      <c r="P41" s="152"/>
      <c r="Q41" s="246">
        <f t="shared" si="1"/>
        <v>0</v>
      </c>
      <c r="R41" s="151">
        <v>0</v>
      </c>
      <c r="W41" s="61"/>
    </row>
    <row r="42" spans="1:23" x14ac:dyDescent="0.3">
      <c r="A42" s="144" t="s">
        <v>255</v>
      </c>
      <c r="B42" s="51"/>
      <c r="C42" s="51"/>
      <c r="D42" s="51"/>
      <c r="E42" s="51"/>
      <c r="F42" s="51"/>
      <c r="G42" s="51"/>
      <c r="H42" s="51"/>
      <c r="I42" s="51"/>
      <c r="J42" s="479" t="s">
        <v>86</v>
      </c>
      <c r="K42" s="145">
        <v>38</v>
      </c>
      <c r="L42" s="145" t="s">
        <v>94</v>
      </c>
      <c r="M42" s="145"/>
      <c r="N42" s="147">
        <v>32000</v>
      </c>
      <c r="O42" s="75">
        <v>50000</v>
      </c>
      <c r="P42" s="152">
        <v>50000</v>
      </c>
      <c r="Q42" s="246">
        <v>0</v>
      </c>
      <c r="R42" s="151">
        <f t="shared" si="2"/>
        <v>100</v>
      </c>
      <c r="W42" s="60"/>
    </row>
    <row r="43" spans="1:23" x14ac:dyDescent="0.3">
      <c r="A43" s="172" t="s">
        <v>255</v>
      </c>
      <c r="B43" s="57" t="s">
        <v>88</v>
      </c>
      <c r="C43" s="57"/>
      <c r="D43" s="57"/>
      <c r="E43" s="57"/>
      <c r="F43" s="57"/>
      <c r="G43" s="57"/>
      <c r="H43" s="57"/>
      <c r="I43" s="57"/>
      <c r="J43" s="484" t="s">
        <v>86</v>
      </c>
      <c r="K43" s="184">
        <v>381</v>
      </c>
      <c r="L43" s="184" t="s">
        <v>54</v>
      </c>
      <c r="M43" s="184"/>
      <c r="N43" s="186">
        <v>32000</v>
      </c>
      <c r="O43" s="173">
        <v>50000</v>
      </c>
      <c r="P43" s="174">
        <v>50000</v>
      </c>
      <c r="Q43" s="247">
        <v>0</v>
      </c>
      <c r="R43" s="176">
        <f t="shared" si="2"/>
        <v>100</v>
      </c>
      <c r="W43" s="60"/>
    </row>
    <row r="44" spans="1:23" x14ac:dyDescent="0.3">
      <c r="A44" s="154" t="s">
        <v>253</v>
      </c>
      <c r="B44" s="95" t="s">
        <v>88</v>
      </c>
      <c r="C44" s="96"/>
      <c r="D44" s="96"/>
      <c r="E44" s="96"/>
      <c r="F44" s="96"/>
      <c r="G44" s="96"/>
      <c r="H44" s="96"/>
      <c r="I44" s="97"/>
      <c r="J44" s="480"/>
      <c r="K44" s="155" t="s">
        <v>182</v>
      </c>
      <c r="L44" s="155"/>
      <c r="M44" s="156"/>
      <c r="N44" s="157">
        <f t="shared" ref="N44:P45" si="7">N45</f>
        <v>65926</v>
      </c>
      <c r="O44" s="158">
        <f t="shared" si="7"/>
        <v>80000</v>
      </c>
      <c r="P44" s="159">
        <f t="shared" si="7"/>
        <v>43700</v>
      </c>
      <c r="Q44" s="160">
        <f t="shared" si="1"/>
        <v>66.286442374783846</v>
      </c>
      <c r="R44" s="161">
        <f t="shared" si="2"/>
        <v>54.625</v>
      </c>
      <c r="W44" s="60"/>
    </row>
    <row r="45" spans="1:23" x14ac:dyDescent="0.3">
      <c r="A45" s="136" t="s">
        <v>256</v>
      </c>
      <c r="B45" s="101" t="s">
        <v>88</v>
      </c>
      <c r="C45" s="102"/>
      <c r="D45" s="102"/>
      <c r="E45" s="102"/>
      <c r="F45" s="102"/>
      <c r="G45" s="102"/>
      <c r="H45" s="102"/>
      <c r="I45" s="103"/>
      <c r="J45" s="478" t="s">
        <v>86</v>
      </c>
      <c r="K45" s="137" t="s">
        <v>183</v>
      </c>
      <c r="L45" s="137"/>
      <c r="M45" s="138"/>
      <c r="N45" s="162">
        <f t="shared" si="7"/>
        <v>65926</v>
      </c>
      <c r="O45" s="163">
        <f t="shared" si="7"/>
        <v>80000</v>
      </c>
      <c r="P45" s="164">
        <f t="shared" si="7"/>
        <v>43700</v>
      </c>
      <c r="Q45" s="142">
        <f t="shared" si="1"/>
        <v>66.286442374783846</v>
      </c>
      <c r="R45" s="143">
        <f t="shared" si="2"/>
        <v>54.625</v>
      </c>
      <c r="W45" s="60"/>
    </row>
    <row r="46" spans="1:23" x14ac:dyDescent="0.3">
      <c r="A46" s="144" t="s">
        <v>256</v>
      </c>
      <c r="B46" s="53"/>
      <c r="C46" s="54"/>
      <c r="D46" s="54"/>
      <c r="E46" s="54"/>
      <c r="F46" s="54"/>
      <c r="G46" s="54"/>
      <c r="H46" s="54"/>
      <c r="I46" s="55"/>
      <c r="J46" s="483" t="s">
        <v>86</v>
      </c>
      <c r="K46" s="43">
        <v>3</v>
      </c>
      <c r="L46" s="43" t="s">
        <v>10</v>
      </c>
      <c r="M46" s="182"/>
      <c r="N46" s="165">
        <v>65926</v>
      </c>
      <c r="O46" s="75">
        <v>80000</v>
      </c>
      <c r="P46" s="152">
        <v>43700</v>
      </c>
      <c r="Q46" s="150">
        <f t="shared" si="1"/>
        <v>66.286442374783846</v>
      </c>
      <c r="R46" s="151">
        <f t="shared" si="2"/>
        <v>54.625</v>
      </c>
      <c r="W46" s="60"/>
    </row>
    <row r="47" spans="1:23" x14ac:dyDescent="0.3">
      <c r="A47" s="144" t="s">
        <v>256</v>
      </c>
      <c r="B47" s="50"/>
      <c r="C47" s="51"/>
      <c r="D47" s="51"/>
      <c r="E47" s="51"/>
      <c r="F47" s="51"/>
      <c r="G47" s="51"/>
      <c r="H47" s="51"/>
      <c r="I47" s="52"/>
      <c r="J47" s="479" t="s">
        <v>86</v>
      </c>
      <c r="K47" s="145">
        <v>38</v>
      </c>
      <c r="L47" s="145" t="s">
        <v>94</v>
      </c>
      <c r="M47" s="146"/>
      <c r="N47" s="147">
        <v>65926</v>
      </c>
      <c r="O47" s="75">
        <v>80000</v>
      </c>
      <c r="P47" s="152">
        <v>43700</v>
      </c>
      <c r="Q47" s="150">
        <f t="shared" si="1"/>
        <v>66.286442374783846</v>
      </c>
      <c r="R47" s="151">
        <f t="shared" si="2"/>
        <v>54.625</v>
      </c>
      <c r="W47" s="60"/>
    </row>
    <row r="48" spans="1:23" x14ac:dyDescent="0.3">
      <c r="A48" s="144" t="s">
        <v>256</v>
      </c>
      <c r="B48" s="56" t="s">
        <v>88</v>
      </c>
      <c r="C48" s="57"/>
      <c r="D48" s="57"/>
      <c r="E48" s="57"/>
      <c r="F48" s="57"/>
      <c r="G48" s="57"/>
      <c r="H48" s="57"/>
      <c r="I48" s="58"/>
      <c r="J48" s="484" t="s">
        <v>86</v>
      </c>
      <c r="K48" s="184">
        <v>381</v>
      </c>
      <c r="L48" s="184" t="s">
        <v>54</v>
      </c>
      <c r="M48" s="185"/>
      <c r="N48" s="186">
        <v>65926</v>
      </c>
      <c r="O48" s="173">
        <v>80000</v>
      </c>
      <c r="P48" s="174">
        <v>43700</v>
      </c>
      <c r="Q48" s="175">
        <f t="shared" si="1"/>
        <v>66.286442374783846</v>
      </c>
      <c r="R48" s="176">
        <f t="shared" si="2"/>
        <v>54.625</v>
      </c>
      <c r="W48" s="60"/>
    </row>
    <row r="49" spans="1:23" ht="19.2" customHeight="1" x14ac:dyDescent="0.3">
      <c r="A49" s="108"/>
      <c r="B49" s="98"/>
      <c r="C49" s="99"/>
      <c r="D49" s="99"/>
      <c r="E49" s="99"/>
      <c r="F49" s="99"/>
      <c r="G49" s="99"/>
      <c r="H49" s="99"/>
      <c r="I49" s="100"/>
      <c r="J49" s="485"/>
      <c r="K49" s="493" t="s">
        <v>185</v>
      </c>
      <c r="L49" s="493"/>
      <c r="M49" s="494"/>
      <c r="N49" s="187">
        <f>N50+N127+N150+N221+N255+N286+N303</f>
        <v>4070405</v>
      </c>
      <c r="O49" s="109">
        <f>O50+O127+O150+O221+O255+O286+O303</f>
        <v>10972750</v>
      </c>
      <c r="P49" s="110">
        <f>P50+P127+P150+P221+P255+P286+P303</f>
        <v>4949792</v>
      </c>
      <c r="Q49" s="111">
        <f t="shared" si="1"/>
        <v>121.60441037194087</v>
      </c>
      <c r="R49" s="112">
        <f t="shared" si="2"/>
        <v>45.10985851313481</v>
      </c>
      <c r="W49" s="60"/>
    </row>
    <row r="50" spans="1:23" ht="18" customHeight="1" x14ac:dyDescent="0.3">
      <c r="A50" s="261"/>
      <c r="B50" s="268"/>
      <c r="C50" s="269"/>
      <c r="D50" s="269"/>
      <c r="E50" s="269"/>
      <c r="F50" s="269"/>
      <c r="G50" s="269"/>
      <c r="H50" s="269"/>
      <c r="I50" s="270"/>
      <c r="J50" s="474"/>
      <c r="K50" s="262" t="s">
        <v>189</v>
      </c>
      <c r="L50" s="262"/>
      <c r="M50" s="263"/>
      <c r="N50" s="264">
        <f>SUM(N51)</f>
        <v>879817</v>
      </c>
      <c r="O50" s="271">
        <f>SUM(O51)</f>
        <v>2394750</v>
      </c>
      <c r="P50" s="272">
        <f t="shared" ref="P50" si="8">SUM(P51)</f>
        <v>1409449</v>
      </c>
      <c r="Q50" s="266">
        <f t="shared" si="1"/>
        <v>160.19797298756447</v>
      </c>
      <c r="R50" s="267">
        <f t="shared" si="2"/>
        <v>58.855788704457666</v>
      </c>
      <c r="W50" s="60"/>
    </row>
    <row r="51" spans="1:23" s="14" customFormat="1" x14ac:dyDescent="0.3">
      <c r="A51" s="113"/>
      <c r="B51" s="76"/>
      <c r="C51" s="77"/>
      <c r="D51" s="77"/>
      <c r="E51" s="77"/>
      <c r="F51" s="77"/>
      <c r="G51" s="77"/>
      <c r="H51" s="77"/>
      <c r="I51" s="78"/>
      <c r="J51" s="475" t="s">
        <v>5</v>
      </c>
      <c r="K51" s="115" t="s">
        <v>188</v>
      </c>
      <c r="L51" s="115"/>
      <c r="M51" s="116"/>
      <c r="N51" s="230">
        <f>SUM(N52)</f>
        <v>879817</v>
      </c>
      <c r="O51" s="231">
        <f>SUM(O52)</f>
        <v>2394750</v>
      </c>
      <c r="P51" s="232">
        <f>SUM(P52)</f>
        <v>1409449</v>
      </c>
      <c r="Q51" s="119">
        <f t="shared" si="1"/>
        <v>160.19797298756447</v>
      </c>
      <c r="R51" s="120">
        <f t="shared" si="2"/>
        <v>58.855788704457666</v>
      </c>
      <c r="W51" s="60"/>
    </row>
    <row r="52" spans="1:23" x14ac:dyDescent="0.3">
      <c r="A52" s="154" t="s">
        <v>257</v>
      </c>
      <c r="B52" s="95" t="s">
        <v>88</v>
      </c>
      <c r="C52" s="96"/>
      <c r="D52" s="96" t="s">
        <v>97</v>
      </c>
      <c r="E52" s="96" t="s">
        <v>11</v>
      </c>
      <c r="F52" s="96" t="s">
        <v>159</v>
      </c>
      <c r="G52" s="96"/>
      <c r="H52" s="96" t="s">
        <v>161</v>
      </c>
      <c r="I52" s="97"/>
      <c r="J52" s="95"/>
      <c r="K52" s="461" t="s">
        <v>96</v>
      </c>
      <c r="L52" s="155"/>
      <c r="M52" s="155"/>
      <c r="N52" s="124">
        <f>N53+N80+N87+N91+N95+N99+N107+N115+N111+N103</f>
        <v>879817</v>
      </c>
      <c r="O52" s="502">
        <f>O53+O80+O87+O91+O95+O99+O107+O115+O111+O103+O119+O123+O77</f>
        <v>2394750</v>
      </c>
      <c r="P52" s="502">
        <f>P53+P80+P87+P91+P95+P99+P107+P115+P111+P103+P119+P123+P77</f>
        <v>1409449</v>
      </c>
      <c r="Q52" s="160">
        <f t="shared" si="1"/>
        <v>160.19797298756447</v>
      </c>
      <c r="R52" s="161">
        <f t="shared" si="2"/>
        <v>58.855788704457666</v>
      </c>
      <c r="W52" s="60"/>
    </row>
    <row r="53" spans="1:23" x14ac:dyDescent="0.3">
      <c r="A53" s="166" t="s">
        <v>258</v>
      </c>
      <c r="B53" s="105" t="s">
        <v>88</v>
      </c>
      <c r="C53" s="105"/>
      <c r="D53" s="105" t="s">
        <v>97</v>
      </c>
      <c r="E53" s="105" t="s">
        <v>11</v>
      </c>
      <c r="F53" s="105" t="s">
        <v>159</v>
      </c>
      <c r="G53" s="105"/>
      <c r="H53" s="105"/>
      <c r="I53" s="105"/>
      <c r="J53" s="488" t="s">
        <v>95</v>
      </c>
      <c r="K53" s="167" t="s">
        <v>190</v>
      </c>
      <c r="L53" s="167"/>
      <c r="M53" s="167"/>
      <c r="N53" s="191">
        <f t="shared" ref="N53:P53" si="9">N54+N74</f>
        <v>794153</v>
      </c>
      <c r="O53" s="192">
        <f t="shared" si="9"/>
        <v>1805000</v>
      </c>
      <c r="P53" s="192">
        <f t="shared" si="9"/>
        <v>1131153</v>
      </c>
      <c r="Q53" s="496">
        <f t="shared" si="1"/>
        <v>142.43514788712</v>
      </c>
      <c r="R53" s="171">
        <f t="shared" si="2"/>
        <v>62.667756232686976</v>
      </c>
      <c r="W53" s="60"/>
    </row>
    <row r="54" spans="1:23" x14ac:dyDescent="0.3">
      <c r="A54" s="144" t="s">
        <v>258</v>
      </c>
      <c r="B54" s="51"/>
      <c r="C54" s="51"/>
      <c r="D54" s="51"/>
      <c r="E54" s="51"/>
      <c r="F54" s="51"/>
      <c r="G54" s="51"/>
      <c r="H54" s="51"/>
      <c r="I54" s="51"/>
      <c r="J54" s="479" t="s">
        <v>95</v>
      </c>
      <c r="K54" s="145">
        <v>3</v>
      </c>
      <c r="L54" s="145" t="s">
        <v>10</v>
      </c>
      <c r="M54" s="145"/>
      <c r="N54" s="147">
        <v>782611</v>
      </c>
      <c r="O54" s="148">
        <v>1805000</v>
      </c>
      <c r="P54" s="149">
        <f>P55+P61+P66+P70</f>
        <v>931621</v>
      </c>
      <c r="Q54" s="150">
        <f t="shared" si="1"/>
        <v>119.04011060411878</v>
      </c>
      <c r="R54" s="151">
        <f t="shared" si="2"/>
        <v>51.613351800554021</v>
      </c>
      <c r="W54" s="60"/>
    </row>
    <row r="55" spans="1:23" x14ac:dyDescent="0.3">
      <c r="A55" s="144" t="s">
        <v>258</v>
      </c>
      <c r="B55" s="51"/>
      <c r="C55" s="51"/>
      <c r="D55" s="51"/>
      <c r="E55" s="51"/>
      <c r="F55" s="51"/>
      <c r="G55" s="51"/>
      <c r="H55" s="51"/>
      <c r="I55" s="51"/>
      <c r="J55" s="479" t="s">
        <v>95</v>
      </c>
      <c r="K55" s="145">
        <v>31</v>
      </c>
      <c r="L55" s="145" t="s">
        <v>36</v>
      </c>
      <c r="M55" s="145"/>
      <c r="N55" s="147">
        <v>371530</v>
      </c>
      <c r="O55" s="148">
        <v>835000</v>
      </c>
      <c r="P55" s="149">
        <f>SUM(P56:P59)</f>
        <v>313750</v>
      </c>
      <c r="Q55" s="150">
        <f t="shared" si="1"/>
        <v>84.448093020752026</v>
      </c>
      <c r="R55" s="151">
        <f t="shared" si="2"/>
        <v>37.574850299401199</v>
      </c>
      <c r="S55" s="11"/>
      <c r="W55" s="60"/>
    </row>
    <row r="56" spans="1:23" x14ac:dyDescent="0.3">
      <c r="A56" s="144" t="s">
        <v>258</v>
      </c>
      <c r="B56" s="51" t="s">
        <v>88</v>
      </c>
      <c r="C56" s="51"/>
      <c r="D56" s="51"/>
      <c r="E56" s="51"/>
      <c r="F56" s="51"/>
      <c r="G56" s="51"/>
      <c r="H56" s="51"/>
      <c r="I56" s="51"/>
      <c r="J56" s="479" t="s">
        <v>95</v>
      </c>
      <c r="K56" s="145">
        <v>311</v>
      </c>
      <c r="L56" s="615" t="s">
        <v>37</v>
      </c>
      <c r="M56" s="615"/>
      <c r="N56" s="147">
        <v>260487</v>
      </c>
      <c r="O56" s="148">
        <v>550000</v>
      </c>
      <c r="P56" s="149">
        <v>262736</v>
      </c>
      <c r="Q56" s="150">
        <f t="shared" si="1"/>
        <v>100.86338281756863</v>
      </c>
      <c r="R56" s="151">
        <f t="shared" si="2"/>
        <v>47.770181818181818</v>
      </c>
      <c r="S56" s="11"/>
      <c r="W56" s="60"/>
    </row>
    <row r="57" spans="1:23" x14ac:dyDescent="0.3">
      <c r="A57" s="144" t="s">
        <v>258</v>
      </c>
      <c r="B57" s="51" t="s">
        <v>88</v>
      </c>
      <c r="C57" s="51"/>
      <c r="D57" s="51"/>
      <c r="E57" s="51"/>
      <c r="F57" s="51" t="s">
        <v>159</v>
      </c>
      <c r="G57" s="51"/>
      <c r="H57" s="51"/>
      <c r="I57" s="51"/>
      <c r="J57" s="479" t="s">
        <v>95</v>
      </c>
      <c r="K57" s="145" t="s">
        <v>38</v>
      </c>
      <c r="L57" s="145" t="s">
        <v>39</v>
      </c>
      <c r="M57" s="145"/>
      <c r="N57" s="147">
        <v>46391</v>
      </c>
      <c r="O57" s="148">
        <v>130000</v>
      </c>
      <c r="P57" s="149"/>
      <c r="Q57" s="150">
        <v>0</v>
      </c>
      <c r="R57" s="151">
        <f t="shared" si="2"/>
        <v>0</v>
      </c>
      <c r="S57" s="11"/>
      <c r="W57" s="11"/>
    </row>
    <row r="58" spans="1:23" x14ac:dyDescent="0.3">
      <c r="A58" s="144" t="s">
        <v>258</v>
      </c>
      <c r="B58" s="51" t="s">
        <v>88</v>
      </c>
      <c r="C58" s="51"/>
      <c r="D58" s="51"/>
      <c r="E58" s="51"/>
      <c r="F58" s="51"/>
      <c r="G58" s="51"/>
      <c r="H58" s="51"/>
      <c r="I58" s="51"/>
      <c r="J58" s="479" t="s">
        <v>95</v>
      </c>
      <c r="K58" s="145">
        <v>312</v>
      </c>
      <c r="L58" s="145" t="s">
        <v>40</v>
      </c>
      <c r="M58" s="145"/>
      <c r="N58" s="147">
        <v>14031</v>
      </c>
      <c r="O58" s="75">
        <v>30000</v>
      </c>
      <c r="P58" s="152">
        <v>7663</v>
      </c>
      <c r="Q58" s="150">
        <f>P58/N58*100</f>
        <v>54.614781555127934</v>
      </c>
      <c r="R58" s="151">
        <f t="shared" si="2"/>
        <v>25.543333333333333</v>
      </c>
      <c r="S58" s="11"/>
      <c r="W58" s="11"/>
    </row>
    <row r="59" spans="1:23" x14ac:dyDescent="0.3">
      <c r="A59" s="144" t="s">
        <v>258</v>
      </c>
      <c r="B59" s="51" t="s">
        <v>88</v>
      </c>
      <c r="C59" s="51"/>
      <c r="D59" s="51"/>
      <c r="E59" s="51"/>
      <c r="F59" s="51"/>
      <c r="G59" s="51"/>
      <c r="H59" s="51"/>
      <c r="I59" s="51"/>
      <c r="J59" s="479" t="s">
        <v>95</v>
      </c>
      <c r="K59" s="145">
        <v>313</v>
      </c>
      <c r="L59" s="145" t="s">
        <v>41</v>
      </c>
      <c r="M59" s="145"/>
      <c r="N59" s="147">
        <v>42967</v>
      </c>
      <c r="O59" s="75">
        <v>100000</v>
      </c>
      <c r="P59" s="194">
        <v>43351</v>
      </c>
      <c r="Q59" s="150">
        <f t="shared" si="1"/>
        <v>100.89370912560803</v>
      </c>
      <c r="R59" s="151">
        <f t="shared" si="2"/>
        <v>43.350999999999999</v>
      </c>
      <c r="S59" s="11"/>
      <c r="W59" s="11"/>
    </row>
    <row r="60" spans="1:23" x14ac:dyDescent="0.3">
      <c r="A60" s="144" t="s">
        <v>258</v>
      </c>
      <c r="B60" s="51" t="s">
        <v>88</v>
      </c>
      <c r="C60" s="51"/>
      <c r="D60" s="51"/>
      <c r="E60" s="51"/>
      <c r="F60" s="51" t="s">
        <v>159</v>
      </c>
      <c r="G60" s="51"/>
      <c r="H60" s="51"/>
      <c r="I60" s="51"/>
      <c r="J60" s="479" t="s">
        <v>95</v>
      </c>
      <c r="K60" s="145" t="s">
        <v>42</v>
      </c>
      <c r="L60" s="145" t="s">
        <v>43</v>
      </c>
      <c r="M60" s="145"/>
      <c r="N60" s="147">
        <v>7654</v>
      </c>
      <c r="O60" s="75">
        <v>25000</v>
      </c>
      <c r="P60" s="194"/>
      <c r="Q60" s="150">
        <v>0</v>
      </c>
      <c r="R60" s="151">
        <f t="shared" si="2"/>
        <v>0</v>
      </c>
      <c r="S60" s="11"/>
      <c r="W60" s="11"/>
    </row>
    <row r="61" spans="1:23" x14ac:dyDescent="0.3">
      <c r="A61" s="144" t="s">
        <v>258</v>
      </c>
      <c r="B61" s="51"/>
      <c r="C61" s="51"/>
      <c r="D61" s="51"/>
      <c r="E61" s="51"/>
      <c r="F61" s="51"/>
      <c r="G61" s="51"/>
      <c r="H61" s="51"/>
      <c r="I61" s="51"/>
      <c r="J61" s="479" t="s">
        <v>95</v>
      </c>
      <c r="K61" s="145">
        <v>32</v>
      </c>
      <c r="L61" s="145" t="s">
        <v>44</v>
      </c>
      <c r="M61" s="145"/>
      <c r="N61" s="147">
        <v>381375</v>
      </c>
      <c r="O61" s="148">
        <v>720000</v>
      </c>
      <c r="P61" s="149">
        <f>SUM(P62:P65)</f>
        <v>505772</v>
      </c>
      <c r="Q61" s="150">
        <f t="shared" si="1"/>
        <v>132.61802687643396</v>
      </c>
      <c r="R61" s="151">
        <f t="shared" si="2"/>
        <v>70.246111111111105</v>
      </c>
      <c r="S61" s="11"/>
      <c r="W61" s="11"/>
    </row>
    <row r="62" spans="1:23" x14ac:dyDescent="0.3">
      <c r="A62" s="144" t="s">
        <v>258</v>
      </c>
      <c r="B62" s="51" t="s">
        <v>88</v>
      </c>
      <c r="C62" s="51"/>
      <c r="D62" s="51"/>
      <c r="E62" s="51"/>
      <c r="F62" s="51"/>
      <c r="G62" s="51"/>
      <c r="H62" s="51"/>
      <c r="I62" s="51"/>
      <c r="J62" s="479" t="s">
        <v>95</v>
      </c>
      <c r="K62" s="145">
        <v>321</v>
      </c>
      <c r="L62" s="145" t="s">
        <v>45</v>
      </c>
      <c r="M62" s="145"/>
      <c r="N62" s="147">
        <v>10673</v>
      </c>
      <c r="O62" s="75">
        <v>30000</v>
      </c>
      <c r="P62" s="152">
        <v>3106</v>
      </c>
      <c r="Q62" s="150">
        <f t="shared" si="1"/>
        <v>29.101471001592806</v>
      </c>
      <c r="R62" s="151">
        <f t="shared" si="2"/>
        <v>10.353333333333333</v>
      </c>
      <c r="S62" s="11"/>
      <c r="W62" s="11"/>
    </row>
    <row r="63" spans="1:23" x14ac:dyDescent="0.3">
      <c r="A63" s="144" t="s">
        <v>258</v>
      </c>
      <c r="B63" s="51" t="s">
        <v>88</v>
      </c>
      <c r="C63" s="51"/>
      <c r="D63" s="51" t="s">
        <v>97</v>
      </c>
      <c r="E63" s="51"/>
      <c r="F63" s="51"/>
      <c r="G63" s="51"/>
      <c r="H63" s="51"/>
      <c r="I63" s="51"/>
      <c r="J63" s="479" t="s">
        <v>95</v>
      </c>
      <c r="K63" s="145">
        <v>322</v>
      </c>
      <c r="L63" s="145" t="s">
        <v>90</v>
      </c>
      <c r="M63" s="145"/>
      <c r="N63" s="147">
        <v>64328</v>
      </c>
      <c r="O63" s="75">
        <v>120000</v>
      </c>
      <c r="P63" s="152">
        <v>140991</v>
      </c>
      <c r="Q63" s="150">
        <f t="shared" si="1"/>
        <v>219.17516478049995</v>
      </c>
      <c r="R63" s="151">
        <f t="shared" si="2"/>
        <v>117.49250000000001</v>
      </c>
      <c r="S63" s="11"/>
      <c r="W63" s="11"/>
    </row>
    <row r="64" spans="1:23" x14ac:dyDescent="0.3">
      <c r="A64" s="144" t="s">
        <v>258</v>
      </c>
      <c r="B64" s="51" t="s">
        <v>88</v>
      </c>
      <c r="C64" s="51"/>
      <c r="D64" s="51" t="s">
        <v>97</v>
      </c>
      <c r="E64" s="51" t="s">
        <v>11</v>
      </c>
      <c r="F64" s="51"/>
      <c r="G64" s="51"/>
      <c r="H64" s="51"/>
      <c r="I64" s="51"/>
      <c r="J64" s="479" t="s">
        <v>95</v>
      </c>
      <c r="K64" s="145">
        <v>323</v>
      </c>
      <c r="L64" s="145" t="s">
        <v>47</v>
      </c>
      <c r="M64" s="145"/>
      <c r="N64" s="147">
        <v>218806</v>
      </c>
      <c r="O64" s="75">
        <v>420000</v>
      </c>
      <c r="P64" s="152">
        <v>317177</v>
      </c>
      <c r="Q64" s="150">
        <f t="shared" si="1"/>
        <v>144.95809072877344</v>
      </c>
      <c r="R64" s="151">
        <f t="shared" si="2"/>
        <v>75.518333333333331</v>
      </c>
      <c r="S64" s="11"/>
      <c r="W64" s="11"/>
    </row>
    <row r="65" spans="1:23" x14ac:dyDescent="0.3">
      <c r="A65" s="457" t="s">
        <v>258</v>
      </c>
      <c r="B65" s="51" t="s">
        <v>88</v>
      </c>
      <c r="C65" s="51"/>
      <c r="D65" s="51" t="s">
        <v>97</v>
      </c>
      <c r="E65" s="51" t="s">
        <v>11</v>
      </c>
      <c r="F65" s="51"/>
      <c r="G65" s="51"/>
      <c r="H65" s="51"/>
      <c r="I65" s="52"/>
      <c r="J65" s="479" t="s">
        <v>95</v>
      </c>
      <c r="K65" s="145">
        <v>329</v>
      </c>
      <c r="L65" s="145" t="s">
        <v>363</v>
      </c>
      <c r="M65" s="146"/>
      <c r="N65" s="148">
        <v>87568</v>
      </c>
      <c r="O65" s="75">
        <v>150000</v>
      </c>
      <c r="P65" s="152">
        <v>44498</v>
      </c>
      <c r="Q65" s="150">
        <f t="shared" si="1"/>
        <v>50.815366343869904</v>
      </c>
      <c r="R65" s="151">
        <f t="shared" si="2"/>
        <v>29.665333333333333</v>
      </c>
      <c r="S65" s="11"/>
      <c r="W65" s="11"/>
    </row>
    <row r="66" spans="1:23" x14ac:dyDescent="0.3">
      <c r="A66" s="144" t="s">
        <v>258</v>
      </c>
      <c r="B66" s="51"/>
      <c r="C66" s="51"/>
      <c r="D66" s="51"/>
      <c r="E66" s="51"/>
      <c r="F66" s="51"/>
      <c r="G66" s="51"/>
      <c r="H66" s="51"/>
      <c r="I66" s="51"/>
      <c r="J66" s="479" t="s">
        <v>95</v>
      </c>
      <c r="K66" s="145">
        <v>34</v>
      </c>
      <c r="L66" s="145" t="s">
        <v>49</v>
      </c>
      <c r="M66" s="145"/>
      <c r="N66" s="147">
        <v>9706</v>
      </c>
      <c r="O66" s="148">
        <v>10000</v>
      </c>
      <c r="P66" s="149">
        <v>9666</v>
      </c>
      <c r="Q66" s="150">
        <f t="shared" si="1"/>
        <v>99.587883783226872</v>
      </c>
      <c r="R66" s="151">
        <f t="shared" si="2"/>
        <v>96.66</v>
      </c>
      <c r="S66" s="11"/>
      <c r="W66" s="11"/>
    </row>
    <row r="67" spans="1:23" x14ac:dyDescent="0.3">
      <c r="A67" s="144" t="s">
        <v>258</v>
      </c>
      <c r="B67" s="51" t="s">
        <v>88</v>
      </c>
      <c r="C67" s="51"/>
      <c r="D67" s="51"/>
      <c r="E67" s="51"/>
      <c r="F67" s="51"/>
      <c r="G67" s="51"/>
      <c r="H67" s="51"/>
      <c r="I67" s="51"/>
      <c r="J67" s="479" t="s">
        <v>95</v>
      </c>
      <c r="K67" s="145">
        <v>343</v>
      </c>
      <c r="L67" s="145" t="s">
        <v>50</v>
      </c>
      <c r="M67" s="145"/>
      <c r="N67" s="147">
        <v>9706</v>
      </c>
      <c r="O67" s="75">
        <v>10000</v>
      </c>
      <c r="P67" s="152">
        <v>9666</v>
      </c>
      <c r="Q67" s="150">
        <f t="shared" si="1"/>
        <v>99.587883783226872</v>
      </c>
      <c r="R67" s="151">
        <f t="shared" si="2"/>
        <v>96.66</v>
      </c>
      <c r="S67" s="11"/>
    </row>
    <row r="68" spans="1:23" s="9" customFormat="1" x14ac:dyDescent="0.3">
      <c r="A68" s="144" t="s">
        <v>258</v>
      </c>
      <c r="B68" s="51"/>
      <c r="C68" s="51"/>
      <c r="D68" s="51"/>
      <c r="E68" s="51"/>
      <c r="F68" s="51"/>
      <c r="G68" s="51"/>
      <c r="H68" s="51"/>
      <c r="I68" s="51"/>
      <c r="J68" s="479" t="s">
        <v>95</v>
      </c>
      <c r="K68" s="145" t="s">
        <v>321</v>
      </c>
      <c r="L68" s="615" t="s">
        <v>325</v>
      </c>
      <c r="M68" s="615"/>
      <c r="N68" s="147">
        <v>4000</v>
      </c>
      <c r="O68" s="148">
        <v>200000</v>
      </c>
      <c r="P68" s="149"/>
      <c r="Q68" s="150">
        <v>0</v>
      </c>
      <c r="R68" s="151">
        <f t="shared" si="2"/>
        <v>0</v>
      </c>
      <c r="S68" s="11"/>
    </row>
    <row r="69" spans="1:23" s="9" customFormat="1" ht="21" customHeight="1" x14ac:dyDescent="0.3">
      <c r="A69" s="457" t="s">
        <v>258</v>
      </c>
      <c r="B69" s="51" t="s">
        <v>88</v>
      </c>
      <c r="C69" s="51"/>
      <c r="D69" s="51"/>
      <c r="E69" s="51"/>
      <c r="F69" s="51"/>
      <c r="G69" s="51"/>
      <c r="H69" s="51"/>
      <c r="I69" s="52"/>
      <c r="J69" s="52" t="s">
        <v>95</v>
      </c>
      <c r="K69" s="145" t="s">
        <v>322</v>
      </c>
      <c r="L69" s="656" t="s">
        <v>326</v>
      </c>
      <c r="M69" s="657"/>
      <c r="N69" s="148">
        <v>4000</v>
      </c>
      <c r="O69" s="75">
        <v>200000</v>
      </c>
      <c r="P69" s="152"/>
      <c r="Q69" s="150">
        <v>0</v>
      </c>
      <c r="R69" s="151">
        <f t="shared" si="2"/>
        <v>0</v>
      </c>
      <c r="S69" s="11"/>
    </row>
    <row r="70" spans="1:23" s="9" customFormat="1" x14ac:dyDescent="0.3">
      <c r="A70" s="144" t="s">
        <v>258</v>
      </c>
      <c r="B70" s="51"/>
      <c r="C70" s="51"/>
      <c r="D70" s="51"/>
      <c r="E70" s="51"/>
      <c r="F70" s="51"/>
      <c r="G70" s="51"/>
      <c r="H70" s="51"/>
      <c r="I70" s="51"/>
      <c r="J70" s="479" t="s">
        <v>95</v>
      </c>
      <c r="K70" s="145" t="s">
        <v>128</v>
      </c>
      <c r="L70" s="615" t="s">
        <v>94</v>
      </c>
      <c r="M70" s="615"/>
      <c r="N70" s="147">
        <v>16000</v>
      </c>
      <c r="O70" s="75">
        <v>40000</v>
      </c>
      <c r="P70" s="152">
        <f>SUM(P71:P73)</f>
        <v>102433</v>
      </c>
      <c r="Q70" s="150">
        <f t="shared" si="1"/>
        <v>640.20625000000007</v>
      </c>
      <c r="R70" s="151">
        <f t="shared" si="2"/>
        <v>256.08249999999998</v>
      </c>
      <c r="S70" s="11"/>
    </row>
    <row r="71" spans="1:23" s="9" customFormat="1" x14ac:dyDescent="0.3">
      <c r="A71" s="144" t="s">
        <v>258</v>
      </c>
      <c r="B71" s="51" t="s">
        <v>88</v>
      </c>
      <c r="C71" s="51"/>
      <c r="D71" s="51"/>
      <c r="E71" s="51"/>
      <c r="F71" s="51"/>
      <c r="G71" s="51"/>
      <c r="H71" s="51"/>
      <c r="I71" s="51"/>
      <c r="J71" s="479" t="s">
        <v>95</v>
      </c>
      <c r="K71" s="145" t="s">
        <v>154</v>
      </c>
      <c r="L71" s="530" t="s">
        <v>54</v>
      </c>
      <c r="M71" s="530"/>
      <c r="N71" s="147">
        <v>16000</v>
      </c>
      <c r="O71" s="75">
        <v>30000</v>
      </c>
      <c r="P71" s="152">
        <v>15187</v>
      </c>
      <c r="Q71" s="150">
        <f t="shared" si="1"/>
        <v>94.918750000000003</v>
      </c>
      <c r="R71" s="151">
        <f t="shared" si="2"/>
        <v>50.623333333333335</v>
      </c>
      <c r="S71" s="11"/>
    </row>
    <row r="72" spans="1:23" s="9" customFormat="1" x14ac:dyDescent="0.3">
      <c r="A72" s="144" t="s">
        <v>258</v>
      </c>
      <c r="B72" s="51" t="s">
        <v>88</v>
      </c>
      <c r="C72" s="51"/>
      <c r="D72" s="51"/>
      <c r="E72" s="51"/>
      <c r="F72" s="51"/>
      <c r="G72" s="51"/>
      <c r="H72" s="51"/>
      <c r="I72" s="51"/>
      <c r="J72" s="479" t="s">
        <v>95</v>
      </c>
      <c r="K72" s="145" t="s">
        <v>126</v>
      </c>
      <c r="L72" s="615" t="s">
        <v>127</v>
      </c>
      <c r="M72" s="615"/>
      <c r="N72" s="147">
        <v>0</v>
      </c>
      <c r="O72" s="75">
        <v>10000</v>
      </c>
      <c r="P72" s="152"/>
      <c r="Q72" s="150">
        <v>0</v>
      </c>
      <c r="R72" s="151">
        <f t="shared" si="2"/>
        <v>0</v>
      </c>
      <c r="S72" s="11"/>
    </row>
    <row r="73" spans="1:23" s="9" customFormat="1" x14ac:dyDescent="0.3">
      <c r="A73" s="144"/>
      <c r="B73" s="51"/>
      <c r="C73" s="51"/>
      <c r="D73" s="51"/>
      <c r="E73" s="51"/>
      <c r="F73" s="51"/>
      <c r="G73" s="51"/>
      <c r="H73" s="51"/>
      <c r="I73" s="51"/>
      <c r="J73" s="479" t="s">
        <v>95</v>
      </c>
      <c r="K73" s="145" t="s">
        <v>412</v>
      </c>
      <c r="L73" s="615" t="s">
        <v>55</v>
      </c>
      <c r="M73" s="616"/>
      <c r="N73" s="147"/>
      <c r="O73" s="75"/>
      <c r="P73" s="152">
        <v>87246</v>
      </c>
      <c r="Q73" s="150"/>
      <c r="R73" s="151"/>
      <c r="S73" s="11"/>
    </row>
    <row r="74" spans="1:23" s="9" customFormat="1" x14ac:dyDescent="0.3">
      <c r="A74" s="144" t="s">
        <v>258</v>
      </c>
      <c r="B74" s="51"/>
      <c r="C74" s="51"/>
      <c r="D74" s="51"/>
      <c r="E74" s="51"/>
      <c r="F74" s="51"/>
      <c r="G74" s="51"/>
      <c r="H74" s="51"/>
      <c r="I74" s="51"/>
      <c r="J74" s="479" t="s">
        <v>95</v>
      </c>
      <c r="K74" s="145" t="s">
        <v>11</v>
      </c>
      <c r="L74" s="145" t="s">
        <v>12</v>
      </c>
      <c r="M74" s="145"/>
      <c r="N74" s="165">
        <v>11542</v>
      </c>
      <c r="O74" s="75">
        <f t="shared" ref="O74" si="10">O77</f>
        <v>0</v>
      </c>
      <c r="P74" s="152">
        <f>SUM(P75)</f>
        <v>199532</v>
      </c>
      <c r="Q74" s="150">
        <v>0</v>
      </c>
      <c r="R74" s="151">
        <v>0</v>
      </c>
      <c r="S74" s="570"/>
    </row>
    <row r="75" spans="1:23" s="9" customFormat="1" x14ac:dyDescent="0.3">
      <c r="A75" s="144"/>
      <c r="B75" s="51"/>
      <c r="C75" s="51"/>
      <c r="D75" s="51"/>
      <c r="E75" s="51"/>
      <c r="F75" s="51"/>
      <c r="G75" s="51"/>
      <c r="H75" s="51"/>
      <c r="I75" s="51"/>
      <c r="J75" s="479" t="s">
        <v>95</v>
      </c>
      <c r="K75" s="145" t="s">
        <v>410</v>
      </c>
      <c r="L75" s="615" t="s">
        <v>413</v>
      </c>
      <c r="M75" s="616"/>
      <c r="N75" s="165"/>
      <c r="O75" s="75"/>
      <c r="P75" s="152">
        <v>199532</v>
      </c>
      <c r="Q75" s="150"/>
      <c r="R75" s="151"/>
      <c r="S75" s="570"/>
    </row>
    <row r="76" spans="1:23" s="9" customFormat="1" x14ac:dyDescent="0.3">
      <c r="A76" s="144"/>
      <c r="B76" s="51"/>
      <c r="C76" s="51"/>
      <c r="D76" s="51"/>
      <c r="E76" s="51"/>
      <c r="F76" s="51"/>
      <c r="G76" s="51"/>
      <c r="H76" s="51"/>
      <c r="I76" s="51"/>
      <c r="J76" s="479" t="s">
        <v>95</v>
      </c>
      <c r="K76" s="145" t="s">
        <v>411</v>
      </c>
      <c r="L76" s="615" t="s">
        <v>414</v>
      </c>
      <c r="M76" s="616"/>
      <c r="N76" s="165"/>
      <c r="O76" s="75"/>
      <c r="P76" s="152">
        <v>199532</v>
      </c>
      <c r="Q76" s="150"/>
      <c r="R76" s="151"/>
      <c r="S76" s="570"/>
    </row>
    <row r="77" spans="1:23" s="9" customFormat="1" x14ac:dyDescent="0.3">
      <c r="A77" s="144" t="s">
        <v>258</v>
      </c>
      <c r="B77" s="51"/>
      <c r="C77" s="51"/>
      <c r="D77" s="51"/>
      <c r="E77" s="51"/>
      <c r="F77" s="51"/>
      <c r="G77" s="51"/>
      <c r="H77" s="51"/>
      <c r="I77" s="51"/>
      <c r="J77" s="479" t="s">
        <v>95</v>
      </c>
      <c r="K77" s="145" t="s">
        <v>98</v>
      </c>
      <c r="L77" s="145" t="s">
        <v>57</v>
      </c>
      <c r="M77" s="145"/>
      <c r="N77" s="165">
        <v>11542</v>
      </c>
      <c r="O77" s="75">
        <f t="shared" ref="O77" si="11">O78</f>
        <v>0</v>
      </c>
      <c r="P77" s="152">
        <f>P79</f>
        <v>26312</v>
      </c>
      <c r="Q77" s="150">
        <v>0</v>
      </c>
      <c r="R77" s="151">
        <v>0</v>
      </c>
      <c r="S77" s="11"/>
    </row>
    <row r="78" spans="1:23" s="9" customFormat="1" x14ac:dyDescent="0.3">
      <c r="A78" s="144" t="s">
        <v>258</v>
      </c>
      <c r="B78" s="51" t="s">
        <v>88</v>
      </c>
      <c r="C78" s="51"/>
      <c r="D78" s="51"/>
      <c r="E78" s="51"/>
      <c r="F78" s="51"/>
      <c r="G78" s="51"/>
      <c r="H78" s="51"/>
      <c r="I78" s="51"/>
      <c r="J78" s="479" t="s">
        <v>95</v>
      </c>
      <c r="K78" s="145" t="s">
        <v>59</v>
      </c>
      <c r="L78" s="145" t="s">
        <v>60</v>
      </c>
      <c r="M78" s="145"/>
      <c r="N78" s="147">
        <v>11542</v>
      </c>
      <c r="O78" s="75">
        <v>0</v>
      </c>
      <c r="P78" s="152"/>
      <c r="Q78" s="150">
        <v>0</v>
      </c>
      <c r="R78" s="151">
        <v>0</v>
      </c>
      <c r="S78" s="11"/>
    </row>
    <row r="79" spans="1:23" s="9" customFormat="1" x14ac:dyDescent="0.3">
      <c r="A79" s="144"/>
      <c r="B79" s="51"/>
      <c r="C79" s="51"/>
      <c r="D79" s="51"/>
      <c r="E79" s="51"/>
      <c r="F79" s="51"/>
      <c r="G79" s="51"/>
      <c r="H79" s="51"/>
      <c r="I79" s="51"/>
      <c r="J79" s="479" t="s">
        <v>95</v>
      </c>
      <c r="K79" s="591" t="s">
        <v>124</v>
      </c>
      <c r="L79" s="184" t="s">
        <v>125</v>
      </c>
      <c r="M79" s="184"/>
      <c r="N79" s="147"/>
      <c r="O79" s="75"/>
      <c r="P79" s="152">
        <v>26312</v>
      </c>
      <c r="Q79" s="150"/>
      <c r="R79" s="151"/>
      <c r="S79" s="11"/>
    </row>
    <row r="80" spans="1:23" x14ac:dyDescent="0.3">
      <c r="A80" s="136" t="s">
        <v>259</v>
      </c>
      <c r="B80" s="102" t="s">
        <v>88</v>
      </c>
      <c r="C80" s="102"/>
      <c r="D80" s="102" t="s">
        <v>97</v>
      </c>
      <c r="E80" s="102" t="s">
        <v>11</v>
      </c>
      <c r="F80" s="102"/>
      <c r="G80" s="102"/>
      <c r="H80" s="102" t="s">
        <v>161</v>
      </c>
      <c r="I80" s="102"/>
      <c r="J80" s="478" t="s">
        <v>95</v>
      </c>
      <c r="K80" s="137" t="s">
        <v>192</v>
      </c>
      <c r="L80" s="137"/>
      <c r="M80" s="137"/>
      <c r="N80" s="139">
        <f>N81+N84</f>
        <v>45234</v>
      </c>
      <c r="O80" s="140">
        <f t="shared" ref="O80:P80" si="12">O81+O84</f>
        <v>100000</v>
      </c>
      <c r="P80" s="141">
        <f t="shared" si="12"/>
        <v>235410</v>
      </c>
      <c r="Q80" s="142">
        <f t="shared" si="1"/>
        <v>520.42711234911792</v>
      </c>
      <c r="R80" s="143">
        <f t="shared" si="2"/>
        <v>235.41</v>
      </c>
      <c r="S80" s="11"/>
    </row>
    <row r="81" spans="1:18" x14ac:dyDescent="0.3">
      <c r="A81" s="144" t="s">
        <v>259</v>
      </c>
      <c r="B81" s="51"/>
      <c r="C81" s="51"/>
      <c r="D81" s="51"/>
      <c r="E81" s="51"/>
      <c r="F81" s="51"/>
      <c r="G81" s="51"/>
      <c r="H81" s="51"/>
      <c r="I81" s="51"/>
      <c r="J81" s="479" t="s">
        <v>95</v>
      </c>
      <c r="K81" s="530" t="s">
        <v>97</v>
      </c>
      <c r="L81" s="145" t="s">
        <v>10</v>
      </c>
      <c r="M81" s="145"/>
      <c r="N81" s="147">
        <v>6813</v>
      </c>
      <c r="O81" s="75">
        <v>100000</v>
      </c>
      <c r="P81" s="152">
        <v>8212</v>
      </c>
      <c r="Q81" s="150">
        <f t="shared" si="1"/>
        <v>120.53427271392924</v>
      </c>
      <c r="R81" s="151">
        <f t="shared" si="2"/>
        <v>8.2119999999999997</v>
      </c>
    </row>
    <row r="82" spans="1:18" x14ac:dyDescent="0.3">
      <c r="A82" s="144" t="s">
        <v>259</v>
      </c>
      <c r="B82" s="51"/>
      <c r="C82" s="51"/>
      <c r="D82" s="51"/>
      <c r="E82" s="51"/>
      <c r="F82" s="51"/>
      <c r="G82" s="51"/>
      <c r="H82" s="51"/>
      <c r="I82" s="51"/>
      <c r="J82" s="479" t="s">
        <v>95</v>
      </c>
      <c r="K82" s="530" t="s">
        <v>92</v>
      </c>
      <c r="L82" s="145" t="s">
        <v>44</v>
      </c>
      <c r="M82" s="145"/>
      <c r="N82" s="147">
        <v>6813</v>
      </c>
      <c r="O82" s="75">
        <v>100000</v>
      </c>
      <c r="P82" s="152">
        <v>8212</v>
      </c>
      <c r="Q82" s="150">
        <f t="shared" si="1"/>
        <v>120.53427271392924</v>
      </c>
      <c r="R82" s="151">
        <f t="shared" si="2"/>
        <v>8.2119999999999997</v>
      </c>
    </row>
    <row r="83" spans="1:18" x14ac:dyDescent="0.3">
      <c r="A83" s="144" t="s">
        <v>259</v>
      </c>
      <c r="B83" s="51" t="s">
        <v>88</v>
      </c>
      <c r="C83" s="51"/>
      <c r="D83" s="51" t="s">
        <v>97</v>
      </c>
      <c r="E83" s="51" t="s">
        <v>11</v>
      </c>
      <c r="F83" s="51"/>
      <c r="G83" s="51"/>
      <c r="H83" s="51" t="s">
        <v>161</v>
      </c>
      <c r="I83" s="51"/>
      <c r="J83" s="479" t="s">
        <v>95</v>
      </c>
      <c r="K83" s="530" t="s">
        <v>91</v>
      </c>
      <c r="L83" s="145" t="s">
        <v>47</v>
      </c>
      <c r="M83" s="145"/>
      <c r="N83" s="147">
        <v>6813</v>
      </c>
      <c r="O83" s="75">
        <v>100000</v>
      </c>
      <c r="P83" s="152">
        <v>8212</v>
      </c>
      <c r="Q83" s="150">
        <f t="shared" si="1"/>
        <v>120.53427271392924</v>
      </c>
      <c r="R83" s="151">
        <f t="shared" si="2"/>
        <v>8.2119999999999997</v>
      </c>
    </row>
    <row r="84" spans="1:18" s="9" customFormat="1" x14ac:dyDescent="0.3">
      <c r="A84" s="144" t="s">
        <v>259</v>
      </c>
      <c r="B84" s="51"/>
      <c r="C84" s="51"/>
      <c r="D84" s="51"/>
      <c r="E84" s="51"/>
      <c r="F84" s="51"/>
      <c r="G84" s="51"/>
      <c r="H84" s="51"/>
      <c r="I84" s="51"/>
      <c r="J84" s="479" t="s">
        <v>95</v>
      </c>
      <c r="K84" s="530" t="s">
        <v>11</v>
      </c>
      <c r="L84" s="145" t="s">
        <v>12</v>
      </c>
      <c r="M84" s="145"/>
      <c r="N84" s="147">
        <v>38421</v>
      </c>
      <c r="O84" s="148">
        <f t="shared" ref="O84:O85" si="13">O85</f>
        <v>0</v>
      </c>
      <c r="P84" s="149">
        <v>227198</v>
      </c>
      <c r="Q84" s="150">
        <v>0</v>
      </c>
      <c r="R84" s="151">
        <v>0</v>
      </c>
    </row>
    <row r="85" spans="1:18" s="9" customFormat="1" x14ac:dyDescent="0.3">
      <c r="A85" s="144" t="s">
        <v>259</v>
      </c>
      <c r="B85" s="51"/>
      <c r="C85" s="51"/>
      <c r="D85" s="51"/>
      <c r="E85" s="51"/>
      <c r="F85" s="51"/>
      <c r="G85" s="51"/>
      <c r="H85" s="51"/>
      <c r="I85" s="51"/>
      <c r="J85" s="479" t="s">
        <v>95</v>
      </c>
      <c r="K85" s="530" t="s">
        <v>358</v>
      </c>
      <c r="L85" s="145" t="s">
        <v>359</v>
      </c>
      <c r="M85" s="145"/>
      <c r="N85" s="147">
        <v>38421</v>
      </c>
      <c r="O85" s="148">
        <f t="shared" si="13"/>
        <v>0</v>
      </c>
      <c r="P85" s="149">
        <v>227198</v>
      </c>
      <c r="Q85" s="150">
        <v>0</v>
      </c>
      <c r="R85" s="151">
        <v>0</v>
      </c>
    </row>
    <row r="86" spans="1:18" s="9" customFormat="1" x14ac:dyDescent="0.3">
      <c r="A86" s="144" t="s">
        <v>259</v>
      </c>
      <c r="B86" s="51" t="s">
        <v>88</v>
      </c>
      <c r="C86" s="51"/>
      <c r="D86" s="51" t="s">
        <v>97</v>
      </c>
      <c r="E86" s="51" t="s">
        <v>11</v>
      </c>
      <c r="F86" s="51"/>
      <c r="G86" s="51"/>
      <c r="H86" s="51" t="s">
        <v>161</v>
      </c>
      <c r="I86" s="51"/>
      <c r="J86" s="479" t="s">
        <v>95</v>
      </c>
      <c r="K86" s="530" t="s">
        <v>342</v>
      </c>
      <c r="L86" s="145" t="s">
        <v>343</v>
      </c>
      <c r="M86" s="145"/>
      <c r="N86" s="147">
        <v>38421</v>
      </c>
      <c r="O86" s="75">
        <v>0</v>
      </c>
      <c r="P86" s="152">
        <v>227198</v>
      </c>
      <c r="Q86" s="150">
        <v>0</v>
      </c>
      <c r="R86" s="151">
        <v>0</v>
      </c>
    </row>
    <row r="87" spans="1:18" x14ac:dyDescent="0.3">
      <c r="A87" s="136" t="s">
        <v>260</v>
      </c>
      <c r="B87" s="102" t="s">
        <v>88</v>
      </c>
      <c r="C87" s="102"/>
      <c r="D87" s="102"/>
      <c r="E87" s="102"/>
      <c r="F87" s="102"/>
      <c r="G87" s="102"/>
      <c r="H87" s="102" t="s">
        <v>161</v>
      </c>
      <c r="I87" s="102"/>
      <c r="J87" s="478" t="s">
        <v>95</v>
      </c>
      <c r="K87" s="137" t="s">
        <v>193</v>
      </c>
      <c r="L87" s="137"/>
      <c r="M87" s="137"/>
      <c r="N87" s="139">
        <f t="shared" ref="N87:P89" si="14">N88</f>
        <v>3780</v>
      </c>
      <c r="O87" s="163">
        <f t="shared" si="14"/>
        <v>10000</v>
      </c>
      <c r="P87" s="164">
        <f t="shared" si="14"/>
        <v>5699</v>
      </c>
      <c r="Q87" s="142">
        <v>0</v>
      </c>
      <c r="R87" s="143">
        <f t="shared" si="2"/>
        <v>56.989999999999995</v>
      </c>
    </row>
    <row r="88" spans="1:18" x14ac:dyDescent="0.3">
      <c r="A88" s="144" t="s">
        <v>260</v>
      </c>
      <c r="B88" s="51"/>
      <c r="C88" s="51"/>
      <c r="D88" s="51"/>
      <c r="E88" s="51"/>
      <c r="F88" s="51"/>
      <c r="G88" s="51"/>
      <c r="H88" s="51"/>
      <c r="I88" s="51"/>
      <c r="J88" s="479" t="s">
        <v>95</v>
      </c>
      <c r="K88" s="530" t="s">
        <v>11</v>
      </c>
      <c r="L88" s="145" t="s">
        <v>12</v>
      </c>
      <c r="M88" s="145"/>
      <c r="N88" s="147">
        <v>3780</v>
      </c>
      <c r="O88" s="75">
        <f t="shared" si="14"/>
        <v>10000</v>
      </c>
      <c r="P88" s="152">
        <v>5699</v>
      </c>
      <c r="Q88" s="150">
        <v>0</v>
      </c>
      <c r="R88" s="151">
        <f t="shared" si="2"/>
        <v>56.989999999999995</v>
      </c>
    </row>
    <row r="89" spans="1:18" x14ac:dyDescent="0.3">
      <c r="A89" s="144" t="s">
        <v>260</v>
      </c>
      <c r="B89" s="51"/>
      <c r="C89" s="51"/>
      <c r="D89" s="51"/>
      <c r="E89" s="51"/>
      <c r="F89" s="51"/>
      <c r="G89" s="51"/>
      <c r="H89" s="51"/>
      <c r="I89" s="51"/>
      <c r="J89" s="479" t="s">
        <v>95</v>
      </c>
      <c r="K89" s="530" t="s">
        <v>98</v>
      </c>
      <c r="L89" s="145" t="s">
        <v>57</v>
      </c>
      <c r="M89" s="145"/>
      <c r="N89" s="147">
        <v>3780</v>
      </c>
      <c r="O89" s="75">
        <f t="shared" si="14"/>
        <v>10000</v>
      </c>
      <c r="P89" s="152">
        <v>5699</v>
      </c>
      <c r="Q89" s="150">
        <v>0</v>
      </c>
      <c r="R89" s="151">
        <f t="shared" si="2"/>
        <v>56.989999999999995</v>
      </c>
    </row>
    <row r="90" spans="1:18" ht="13.8" customHeight="1" x14ac:dyDescent="0.3">
      <c r="A90" s="144" t="s">
        <v>260</v>
      </c>
      <c r="B90" s="51" t="s">
        <v>88</v>
      </c>
      <c r="C90" s="51"/>
      <c r="D90" s="51"/>
      <c r="E90" s="51"/>
      <c r="F90" s="51"/>
      <c r="G90" s="51"/>
      <c r="H90" s="51" t="s">
        <v>161</v>
      </c>
      <c r="I90" s="51"/>
      <c r="J90" s="479" t="s">
        <v>95</v>
      </c>
      <c r="K90" s="530" t="s">
        <v>59</v>
      </c>
      <c r="L90" s="145" t="s">
        <v>60</v>
      </c>
      <c r="M90" s="145"/>
      <c r="N90" s="147">
        <v>3780</v>
      </c>
      <c r="O90" s="75">
        <v>10000</v>
      </c>
      <c r="P90" s="152">
        <v>5699</v>
      </c>
      <c r="Q90" s="150">
        <v>0</v>
      </c>
      <c r="R90" s="151">
        <f t="shared" si="2"/>
        <v>56.989999999999995</v>
      </c>
    </row>
    <row r="91" spans="1:18" x14ac:dyDescent="0.3">
      <c r="A91" s="136" t="s">
        <v>261</v>
      </c>
      <c r="B91" s="102" t="s">
        <v>88</v>
      </c>
      <c r="C91" s="102"/>
      <c r="D91" s="102"/>
      <c r="E91" s="102"/>
      <c r="F91" s="102"/>
      <c r="G91" s="102"/>
      <c r="H91" s="102" t="s">
        <v>161</v>
      </c>
      <c r="I91" s="102"/>
      <c r="J91" s="478" t="s">
        <v>95</v>
      </c>
      <c r="K91" s="137" t="s">
        <v>344</v>
      </c>
      <c r="L91" s="137"/>
      <c r="M91" s="137"/>
      <c r="N91" s="139">
        <f>N92</f>
        <v>5000</v>
      </c>
      <c r="O91" s="163">
        <f t="shared" ref="O91:P93" si="15">O92</f>
        <v>0</v>
      </c>
      <c r="P91" s="164">
        <f t="shared" si="15"/>
        <v>5000</v>
      </c>
      <c r="Q91" s="140">
        <v>0</v>
      </c>
      <c r="R91" s="141">
        <v>0</v>
      </c>
    </row>
    <row r="92" spans="1:18" x14ac:dyDescent="0.3">
      <c r="A92" s="144" t="s">
        <v>261</v>
      </c>
      <c r="B92" s="51"/>
      <c r="C92" s="51"/>
      <c r="D92" s="51"/>
      <c r="E92" s="51"/>
      <c r="F92" s="51"/>
      <c r="G92" s="51"/>
      <c r="H92" s="51"/>
      <c r="I92" s="51"/>
      <c r="J92" s="479" t="s">
        <v>95</v>
      </c>
      <c r="K92" s="530" t="s">
        <v>11</v>
      </c>
      <c r="L92" s="145" t="s">
        <v>12</v>
      </c>
      <c r="M92" s="145"/>
      <c r="N92" s="147">
        <v>5000</v>
      </c>
      <c r="O92" s="75">
        <f t="shared" si="15"/>
        <v>0</v>
      </c>
      <c r="P92" s="152">
        <v>5000</v>
      </c>
      <c r="Q92" s="458">
        <v>0</v>
      </c>
      <c r="R92" s="197">
        <v>0</v>
      </c>
    </row>
    <row r="93" spans="1:18" x14ac:dyDescent="0.3">
      <c r="A93" s="144" t="s">
        <v>261</v>
      </c>
      <c r="B93" s="51"/>
      <c r="C93" s="51"/>
      <c r="D93" s="51"/>
      <c r="E93" s="51"/>
      <c r="F93" s="51"/>
      <c r="G93" s="51"/>
      <c r="H93" s="51"/>
      <c r="I93" s="51"/>
      <c r="J93" s="479" t="s">
        <v>95</v>
      </c>
      <c r="K93" s="530" t="s">
        <v>98</v>
      </c>
      <c r="L93" s="145" t="s">
        <v>56</v>
      </c>
      <c r="M93" s="145"/>
      <c r="N93" s="147">
        <v>5000</v>
      </c>
      <c r="O93" s="75">
        <f t="shared" si="15"/>
        <v>0</v>
      </c>
      <c r="P93" s="152">
        <v>5000</v>
      </c>
      <c r="Q93" s="458">
        <v>0</v>
      </c>
      <c r="R93" s="197">
        <v>0</v>
      </c>
    </row>
    <row r="94" spans="1:18" x14ac:dyDescent="0.3">
      <c r="A94" s="144" t="s">
        <v>261</v>
      </c>
      <c r="B94" s="51" t="s">
        <v>88</v>
      </c>
      <c r="C94" s="51"/>
      <c r="D94" s="51"/>
      <c r="E94" s="51"/>
      <c r="F94" s="51"/>
      <c r="G94" s="51"/>
      <c r="H94" s="51" t="s">
        <v>161</v>
      </c>
      <c r="I94" s="51"/>
      <c r="J94" s="479" t="s">
        <v>95</v>
      </c>
      <c r="K94" s="530" t="s">
        <v>124</v>
      </c>
      <c r="L94" s="145" t="s">
        <v>125</v>
      </c>
      <c r="M94" s="145"/>
      <c r="N94" s="147">
        <v>5000</v>
      </c>
      <c r="O94" s="75">
        <v>0</v>
      </c>
      <c r="P94" s="152">
        <v>5000</v>
      </c>
      <c r="Q94" s="458">
        <v>0</v>
      </c>
      <c r="R94" s="197">
        <v>0</v>
      </c>
    </row>
    <row r="95" spans="1:18" x14ac:dyDescent="0.3">
      <c r="A95" s="136" t="s">
        <v>262</v>
      </c>
      <c r="B95" s="102" t="s">
        <v>88</v>
      </c>
      <c r="C95" s="102"/>
      <c r="D95" s="102"/>
      <c r="E95" s="102"/>
      <c r="F95" s="102"/>
      <c r="G95" s="102"/>
      <c r="H95" s="102" t="s">
        <v>161</v>
      </c>
      <c r="I95" s="102"/>
      <c r="J95" s="478" t="s">
        <v>95</v>
      </c>
      <c r="K95" s="137" t="s">
        <v>194</v>
      </c>
      <c r="L95" s="137"/>
      <c r="M95" s="137"/>
      <c r="N95" s="139">
        <f t="shared" ref="N95:O95" si="16">N96</f>
        <v>0</v>
      </c>
      <c r="O95" s="163">
        <f t="shared" si="16"/>
        <v>8750</v>
      </c>
      <c r="P95" s="164">
        <f>P96</f>
        <v>4375</v>
      </c>
      <c r="Q95" s="142">
        <v>0</v>
      </c>
      <c r="R95" s="143">
        <f t="shared" ref="R95:R193" si="17">P95/O95*100</f>
        <v>50</v>
      </c>
    </row>
    <row r="96" spans="1:18" x14ac:dyDescent="0.3">
      <c r="A96" s="144" t="s">
        <v>262</v>
      </c>
      <c r="B96" s="51"/>
      <c r="C96" s="51"/>
      <c r="D96" s="51"/>
      <c r="E96" s="51"/>
      <c r="F96" s="51"/>
      <c r="G96" s="51"/>
      <c r="H96" s="51"/>
      <c r="I96" s="51"/>
      <c r="J96" s="479" t="s">
        <v>95</v>
      </c>
      <c r="K96" s="530" t="s">
        <v>11</v>
      </c>
      <c r="L96" s="145" t="s">
        <v>12</v>
      </c>
      <c r="M96" s="146"/>
      <c r="N96" s="75">
        <f>N97</f>
        <v>0</v>
      </c>
      <c r="O96" s="75">
        <v>8750</v>
      </c>
      <c r="P96" s="152">
        <f>P97</f>
        <v>4375</v>
      </c>
      <c r="Q96" s="150">
        <v>0</v>
      </c>
      <c r="R96" s="151">
        <f t="shared" si="17"/>
        <v>50</v>
      </c>
    </row>
    <row r="97" spans="1:22" x14ac:dyDescent="0.3">
      <c r="A97" s="144" t="s">
        <v>262</v>
      </c>
      <c r="B97" s="51"/>
      <c r="C97" s="51"/>
      <c r="D97" s="51"/>
      <c r="E97" s="51"/>
      <c r="F97" s="51"/>
      <c r="G97" s="51"/>
      <c r="H97" s="51"/>
      <c r="I97" s="51"/>
      <c r="J97" s="479" t="s">
        <v>95</v>
      </c>
      <c r="K97" s="530" t="s">
        <v>98</v>
      </c>
      <c r="L97" s="145" t="s">
        <v>57</v>
      </c>
      <c r="M97" s="146"/>
      <c r="N97" s="75">
        <f>N98</f>
        <v>0</v>
      </c>
      <c r="O97" s="75">
        <v>8750</v>
      </c>
      <c r="P97" s="152">
        <f>P98</f>
        <v>4375</v>
      </c>
      <c r="Q97" s="150">
        <v>0</v>
      </c>
      <c r="R97" s="151">
        <f t="shared" si="17"/>
        <v>50</v>
      </c>
    </row>
    <row r="98" spans="1:22" x14ac:dyDescent="0.3">
      <c r="A98" s="144" t="s">
        <v>262</v>
      </c>
      <c r="B98" s="51" t="s">
        <v>88</v>
      </c>
      <c r="C98" s="51"/>
      <c r="D98" s="51"/>
      <c r="E98" s="51"/>
      <c r="F98" s="51"/>
      <c r="G98" s="51"/>
      <c r="H98" s="51" t="s">
        <v>161</v>
      </c>
      <c r="I98" s="51"/>
      <c r="J98" s="479" t="s">
        <v>95</v>
      </c>
      <c r="K98" s="530" t="s">
        <v>124</v>
      </c>
      <c r="L98" s="145" t="s">
        <v>125</v>
      </c>
      <c r="M98" s="146"/>
      <c r="N98" s="75">
        <v>0</v>
      </c>
      <c r="O98" s="75">
        <v>8750</v>
      </c>
      <c r="P98" s="152">
        <v>4375</v>
      </c>
      <c r="Q98" s="150">
        <v>0</v>
      </c>
      <c r="R98" s="151">
        <f t="shared" si="17"/>
        <v>50</v>
      </c>
    </row>
    <row r="99" spans="1:22" s="9" customFormat="1" x14ac:dyDescent="0.3">
      <c r="A99" s="136" t="s">
        <v>333</v>
      </c>
      <c r="B99" s="102" t="s">
        <v>88</v>
      </c>
      <c r="C99" s="102"/>
      <c r="D99" s="102"/>
      <c r="E99" s="102"/>
      <c r="F99" s="102"/>
      <c r="G99" s="102"/>
      <c r="H99" s="102" t="s">
        <v>161</v>
      </c>
      <c r="I99" s="102"/>
      <c r="J99" s="478" t="s">
        <v>95</v>
      </c>
      <c r="K99" s="137" t="s">
        <v>346</v>
      </c>
      <c r="L99" s="137"/>
      <c r="M99" s="137"/>
      <c r="N99" s="139">
        <f t="shared" ref="N99:R105" si="18">N100</f>
        <v>0</v>
      </c>
      <c r="O99" s="163">
        <f t="shared" si="18"/>
        <v>100000</v>
      </c>
      <c r="P99" s="164">
        <f t="shared" si="18"/>
        <v>0</v>
      </c>
      <c r="Q99" s="142">
        <v>0</v>
      </c>
      <c r="R99" s="141">
        <v>0</v>
      </c>
    </row>
    <row r="100" spans="1:22" s="9" customFormat="1" x14ac:dyDescent="0.3">
      <c r="A100" s="144" t="s">
        <v>333</v>
      </c>
      <c r="B100" s="51"/>
      <c r="C100" s="51"/>
      <c r="D100" s="51"/>
      <c r="E100" s="51"/>
      <c r="F100" s="51"/>
      <c r="G100" s="51"/>
      <c r="H100" s="51"/>
      <c r="I100" s="51"/>
      <c r="J100" s="479" t="s">
        <v>95</v>
      </c>
      <c r="K100" s="530" t="s">
        <v>11</v>
      </c>
      <c r="L100" s="145" t="s">
        <v>12</v>
      </c>
      <c r="M100" s="145"/>
      <c r="N100" s="147">
        <f t="shared" si="18"/>
        <v>0</v>
      </c>
      <c r="O100" s="75">
        <v>100000</v>
      </c>
      <c r="P100" s="152">
        <f t="shared" si="18"/>
        <v>0</v>
      </c>
      <c r="Q100" s="150">
        <v>0</v>
      </c>
      <c r="R100" s="197">
        <v>0</v>
      </c>
    </row>
    <row r="101" spans="1:22" s="9" customFormat="1" x14ac:dyDescent="0.3">
      <c r="A101" s="144" t="s">
        <v>333</v>
      </c>
      <c r="B101" s="51"/>
      <c r="C101" s="51"/>
      <c r="D101" s="51"/>
      <c r="E101" s="51"/>
      <c r="F101" s="51"/>
      <c r="G101" s="51"/>
      <c r="H101" s="51"/>
      <c r="I101" s="51"/>
      <c r="J101" s="479" t="s">
        <v>95</v>
      </c>
      <c r="K101" s="530" t="s">
        <v>98</v>
      </c>
      <c r="L101" s="145" t="s">
        <v>57</v>
      </c>
      <c r="M101" s="145"/>
      <c r="N101" s="147">
        <f t="shared" si="18"/>
        <v>0</v>
      </c>
      <c r="O101" s="75">
        <v>100000</v>
      </c>
      <c r="P101" s="152">
        <f t="shared" si="18"/>
        <v>0</v>
      </c>
      <c r="Q101" s="150">
        <v>0</v>
      </c>
      <c r="R101" s="197">
        <v>0</v>
      </c>
    </row>
    <row r="102" spans="1:22" s="9" customFormat="1" x14ac:dyDescent="0.3">
      <c r="A102" s="172" t="s">
        <v>333</v>
      </c>
      <c r="B102" s="57" t="s">
        <v>88</v>
      </c>
      <c r="C102" s="57"/>
      <c r="D102" s="57"/>
      <c r="E102" s="57"/>
      <c r="F102" s="57"/>
      <c r="G102" s="57"/>
      <c r="H102" s="57" t="s">
        <v>161</v>
      </c>
      <c r="I102" s="57"/>
      <c r="J102" s="484" t="s">
        <v>95</v>
      </c>
      <c r="K102" s="531" t="s">
        <v>124</v>
      </c>
      <c r="L102" s="184" t="s">
        <v>125</v>
      </c>
      <c r="M102" s="184"/>
      <c r="N102" s="186">
        <v>0</v>
      </c>
      <c r="O102" s="173">
        <v>100000</v>
      </c>
      <c r="P102" s="174">
        <v>0</v>
      </c>
      <c r="Q102" s="175">
        <v>0</v>
      </c>
      <c r="R102" s="564">
        <v>0</v>
      </c>
    </row>
    <row r="103" spans="1:22" s="9" customFormat="1" x14ac:dyDescent="0.3">
      <c r="A103" s="166" t="s">
        <v>334</v>
      </c>
      <c r="B103" s="105" t="s">
        <v>88</v>
      </c>
      <c r="C103" s="105"/>
      <c r="D103" s="105"/>
      <c r="E103" s="105"/>
      <c r="F103" s="105"/>
      <c r="G103" s="105"/>
      <c r="H103" s="105" t="s">
        <v>161</v>
      </c>
      <c r="I103" s="105"/>
      <c r="J103" s="488" t="s">
        <v>95</v>
      </c>
      <c r="K103" s="167" t="s">
        <v>350</v>
      </c>
      <c r="L103" s="167"/>
      <c r="M103" s="167"/>
      <c r="N103" s="191">
        <f t="shared" si="18"/>
        <v>0</v>
      </c>
      <c r="O103" s="192">
        <f t="shared" si="18"/>
        <v>0</v>
      </c>
      <c r="P103" s="193">
        <f t="shared" si="18"/>
        <v>0</v>
      </c>
      <c r="Q103" s="192">
        <f t="shared" si="18"/>
        <v>0</v>
      </c>
      <c r="R103" s="193">
        <f t="shared" si="18"/>
        <v>0</v>
      </c>
    </row>
    <row r="104" spans="1:22" s="9" customFormat="1" x14ac:dyDescent="0.3">
      <c r="A104" s="144" t="s">
        <v>334</v>
      </c>
      <c r="B104" s="51"/>
      <c r="C104" s="51"/>
      <c r="D104" s="51"/>
      <c r="E104" s="51"/>
      <c r="F104" s="51"/>
      <c r="G104" s="51"/>
      <c r="H104" s="51"/>
      <c r="I104" s="51"/>
      <c r="J104" s="479" t="s">
        <v>95</v>
      </c>
      <c r="K104" s="530" t="s">
        <v>11</v>
      </c>
      <c r="L104" s="145" t="s">
        <v>12</v>
      </c>
      <c r="M104" s="145"/>
      <c r="N104" s="147">
        <f t="shared" si="18"/>
        <v>0</v>
      </c>
      <c r="O104" s="75">
        <f t="shared" si="18"/>
        <v>0</v>
      </c>
      <c r="P104" s="152">
        <f t="shared" si="18"/>
        <v>0</v>
      </c>
      <c r="Q104" s="150">
        <v>0</v>
      </c>
      <c r="R104" s="197">
        <v>0</v>
      </c>
    </row>
    <row r="105" spans="1:22" s="9" customFormat="1" x14ac:dyDescent="0.3">
      <c r="A105" s="144" t="s">
        <v>334</v>
      </c>
      <c r="B105" s="51"/>
      <c r="C105" s="51"/>
      <c r="D105" s="51"/>
      <c r="E105" s="51"/>
      <c r="F105" s="51"/>
      <c r="G105" s="51"/>
      <c r="H105" s="51"/>
      <c r="I105" s="51"/>
      <c r="J105" s="479" t="s">
        <v>95</v>
      </c>
      <c r="K105" s="530" t="s">
        <v>98</v>
      </c>
      <c r="L105" s="145" t="s">
        <v>57</v>
      </c>
      <c r="M105" s="145"/>
      <c r="N105" s="147">
        <f t="shared" si="18"/>
        <v>0</v>
      </c>
      <c r="O105" s="75">
        <v>0</v>
      </c>
      <c r="P105" s="152">
        <f t="shared" si="18"/>
        <v>0</v>
      </c>
      <c r="Q105" s="150">
        <v>0</v>
      </c>
      <c r="R105" s="197">
        <v>0</v>
      </c>
    </row>
    <row r="106" spans="1:22" s="9" customFormat="1" x14ac:dyDescent="0.3">
      <c r="A106" s="144" t="s">
        <v>334</v>
      </c>
      <c r="B106" s="51" t="s">
        <v>88</v>
      </c>
      <c r="C106" s="51"/>
      <c r="D106" s="51"/>
      <c r="E106" s="51"/>
      <c r="F106" s="51"/>
      <c r="G106" s="51"/>
      <c r="H106" s="51" t="s">
        <v>161</v>
      </c>
      <c r="I106" s="51"/>
      <c r="J106" s="479" t="s">
        <v>95</v>
      </c>
      <c r="K106" s="530" t="s">
        <v>124</v>
      </c>
      <c r="L106" s="145" t="s">
        <v>125</v>
      </c>
      <c r="M106" s="145"/>
      <c r="N106" s="147">
        <v>0</v>
      </c>
      <c r="O106" s="75">
        <v>0</v>
      </c>
      <c r="P106" s="152">
        <v>0</v>
      </c>
      <c r="Q106" s="150">
        <v>0</v>
      </c>
      <c r="R106" s="197">
        <v>0</v>
      </c>
    </row>
    <row r="107" spans="1:22" s="9" customFormat="1" x14ac:dyDescent="0.3">
      <c r="A107" s="136" t="s">
        <v>263</v>
      </c>
      <c r="B107" s="102" t="s">
        <v>88</v>
      </c>
      <c r="C107" s="102"/>
      <c r="D107" s="102"/>
      <c r="E107" s="102"/>
      <c r="F107" s="102"/>
      <c r="G107" s="102"/>
      <c r="H107" s="102" t="s">
        <v>161</v>
      </c>
      <c r="I107" s="102"/>
      <c r="J107" s="478" t="s">
        <v>95</v>
      </c>
      <c r="K107" s="137" t="s">
        <v>348</v>
      </c>
      <c r="L107" s="137"/>
      <c r="M107" s="137"/>
      <c r="N107" s="139">
        <f t="shared" ref="N107:P107" si="19">N108</f>
        <v>625</v>
      </c>
      <c r="O107" s="163">
        <f t="shared" si="19"/>
        <v>1000</v>
      </c>
      <c r="P107" s="164">
        <f t="shared" si="19"/>
        <v>1500</v>
      </c>
      <c r="Q107" s="142">
        <v>0</v>
      </c>
      <c r="R107" s="141">
        <v>0</v>
      </c>
      <c r="S107" s="48"/>
    </row>
    <row r="108" spans="1:22" s="9" customFormat="1" x14ac:dyDescent="0.3">
      <c r="A108" s="144" t="s">
        <v>263</v>
      </c>
      <c r="B108" s="51"/>
      <c r="C108" s="51"/>
      <c r="D108" s="51"/>
      <c r="E108" s="51"/>
      <c r="F108" s="51"/>
      <c r="G108" s="51"/>
      <c r="H108" s="51"/>
      <c r="I108" s="51"/>
      <c r="J108" s="479" t="s">
        <v>95</v>
      </c>
      <c r="K108" s="530" t="s">
        <v>11</v>
      </c>
      <c r="L108" s="145" t="s">
        <v>12</v>
      </c>
      <c r="M108" s="145"/>
      <c r="N108" s="147">
        <v>625</v>
      </c>
      <c r="O108" s="75">
        <v>1000</v>
      </c>
      <c r="P108" s="152">
        <v>1500</v>
      </c>
      <c r="Q108" s="150">
        <v>0</v>
      </c>
      <c r="R108" s="197">
        <v>0</v>
      </c>
      <c r="S108" s="48"/>
      <c r="T108" s="47"/>
      <c r="U108" s="47"/>
      <c r="V108" s="47"/>
    </row>
    <row r="109" spans="1:22" s="9" customFormat="1" x14ac:dyDescent="0.3">
      <c r="A109" s="144" t="s">
        <v>263</v>
      </c>
      <c r="B109" s="51"/>
      <c r="C109" s="51"/>
      <c r="D109" s="51"/>
      <c r="E109" s="51"/>
      <c r="F109" s="51"/>
      <c r="G109" s="51"/>
      <c r="H109" s="51"/>
      <c r="I109" s="51"/>
      <c r="J109" s="479" t="s">
        <v>95</v>
      </c>
      <c r="K109" s="530" t="s">
        <v>98</v>
      </c>
      <c r="L109" s="145" t="s">
        <v>57</v>
      </c>
      <c r="M109" s="145"/>
      <c r="N109" s="147">
        <v>625</v>
      </c>
      <c r="O109" s="75">
        <v>1000</v>
      </c>
      <c r="P109" s="152">
        <v>1500</v>
      </c>
      <c r="Q109" s="150">
        <v>0</v>
      </c>
      <c r="R109" s="197">
        <v>0</v>
      </c>
    </row>
    <row r="110" spans="1:22" s="9" customFormat="1" x14ac:dyDescent="0.3">
      <c r="A110" s="144" t="s">
        <v>263</v>
      </c>
      <c r="B110" s="51" t="s">
        <v>88</v>
      </c>
      <c r="C110" s="51"/>
      <c r="D110" s="51"/>
      <c r="E110" s="51"/>
      <c r="F110" s="51"/>
      <c r="G110" s="51"/>
      <c r="H110" s="51" t="s">
        <v>161</v>
      </c>
      <c r="I110" s="51"/>
      <c r="J110" s="479" t="s">
        <v>95</v>
      </c>
      <c r="K110" s="530" t="s">
        <v>124</v>
      </c>
      <c r="L110" s="145" t="s">
        <v>125</v>
      </c>
      <c r="M110" s="145"/>
      <c r="N110" s="147">
        <v>625</v>
      </c>
      <c r="O110" s="75">
        <v>1000</v>
      </c>
      <c r="P110" s="152">
        <v>1500</v>
      </c>
      <c r="Q110" s="150">
        <v>0</v>
      </c>
      <c r="R110" s="197">
        <v>0</v>
      </c>
    </row>
    <row r="111" spans="1:22" s="9" customFormat="1" x14ac:dyDescent="0.3">
      <c r="A111" s="136" t="s">
        <v>347</v>
      </c>
      <c r="B111" s="102" t="s">
        <v>88</v>
      </c>
      <c r="C111" s="102"/>
      <c r="D111" s="102"/>
      <c r="E111" s="102"/>
      <c r="F111" s="102"/>
      <c r="G111" s="102"/>
      <c r="H111" s="102" t="s">
        <v>161</v>
      </c>
      <c r="I111" s="102"/>
      <c r="J111" s="478" t="s">
        <v>95</v>
      </c>
      <c r="K111" s="529" t="s">
        <v>349</v>
      </c>
      <c r="L111" s="137"/>
      <c r="M111" s="137"/>
      <c r="N111" s="139">
        <f t="shared" ref="N111:O113" si="20">N112</f>
        <v>0</v>
      </c>
      <c r="O111" s="163">
        <f t="shared" si="20"/>
        <v>100000</v>
      </c>
      <c r="P111" s="164">
        <f>P112</f>
        <v>0</v>
      </c>
      <c r="Q111" s="140">
        <v>0</v>
      </c>
      <c r="R111" s="141">
        <v>0</v>
      </c>
    </row>
    <row r="112" spans="1:22" s="9" customFormat="1" x14ac:dyDescent="0.3">
      <c r="A112" s="144" t="s">
        <v>347</v>
      </c>
      <c r="B112" s="51"/>
      <c r="C112" s="51"/>
      <c r="D112" s="51"/>
      <c r="E112" s="51"/>
      <c r="F112" s="51"/>
      <c r="G112" s="51"/>
      <c r="H112" s="51"/>
      <c r="I112" s="51"/>
      <c r="J112" s="479" t="s">
        <v>95</v>
      </c>
      <c r="K112" s="530" t="s">
        <v>11</v>
      </c>
      <c r="L112" s="145" t="s">
        <v>12</v>
      </c>
      <c r="M112" s="145"/>
      <c r="N112" s="147">
        <f t="shared" si="20"/>
        <v>0</v>
      </c>
      <c r="O112" s="75">
        <f t="shared" si="20"/>
        <v>100000</v>
      </c>
      <c r="P112" s="152">
        <f>P113</f>
        <v>0</v>
      </c>
      <c r="Q112" s="458">
        <v>0</v>
      </c>
      <c r="R112" s="197">
        <v>0</v>
      </c>
    </row>
    <row r="113" spans="1:19" s="9" customFormat="1" x14ac:dyDescent="0.3">
      <c r="A113" s="144" t="s">
        <v>347</v>
      </c>
      <c r="B113" s="51"/>
      <c r="C113" s="51"/>
      <c r="D113" s="51"/>
      <c r="E113" s="51"/>
      <c r="F113" s="51"/>
      <c r="G113" s="51"/>
      <c r="H113" s="51"/>
      <c r="I113" s="51"/>
      <c r="J113" s="479" t="s">
        <v>95</v>
      </c>
      <c r="K113" s="530" t="s">
        <v>98</v>
      </c>
      <c r="L113" s="145" t="s">
        <v>155</v>
      </c>
      <c r="M113" s="145"/>
      <c r="N113" s="147">
        <f t="shared" si="20"/>
        <v>0</v>
      </c>
      <c r="O113" s="75">
        <f t="shared" si="20"/>
        <v>100000</v>
      </c>
      <c r="P113" s="152">
        <f>P114</f>
        <v>0</v>
      </c>
      <c r="Q113" s="458">
        <v>0</v>
      </c>
      <c r="R113" s="197">
        <v>0</v>
      </c>
    </row>
    <row r="114" spans="1:19" s="9" customFormat="1" x14ac:dyDescent="0.3">
      <c r="A114" s="144" t="s">
        <v>347</v>
      </c>
      <c r="B114" s="51" t="s">
        <v>88</v>
      </c>
      <c r="C114" s="51"/>
      <c r="D114" s="51"/>
      <c r="E114" s="51"/>
      <c r="F114" s="51"/>
      <c r="G114" s="51"/>
      <c r="H114" s="51" t="s">
        <v>161</v>
      </c>
      <c r="I114" s="51"/>
      <c r="J114" s="479" t="s">
        <v>95</v>
      </c>
      <c r="K114" s="530" t="s">
        <v>124</v>
      </c>
      <c r="L114" s="145" t="s">
        <v>125</v>
      </c>
      <c r="M114" s="145"/>
      <c r="N114" s="147">
        <v>0</v>
      </c>
      <c r="O114" s="75">
        <v>100000</v>
      </c>
      <c r="P114" s="152">
        <v>0</v>
      </c>
      <c r="Q114" s="458">
        <v>0</v>
      </c>
      <c r="R114" s="197">
        <v>0</v>
      </c>
    </row>
    <row r="115" spans="1:19" s="9" customFormat="1" x14ac:dyDescent="0.3">
      <c r="A115" s="136" t="s">
        <v>264</v>
      </c>
      <c r="B115" s="102" t="s">
        <v>88</v>
      </c>
      <c r="C115" s="102"/>
      <c r="D115" s="102"/>
      <c r="E115" s="102"/>
      <c r="F115" s="102"/>
      <c r="G115" s="102"/>
      <c r="H115" s="102" t="s">
        <v>161</v>
      </c>
      <c r="I115" s="102"/>
      <c r="J115" s="478" t="s">
        <v>95</v>
      </c>
      <c r="K115" s="529" t="s">
        <v>345</v>
      </c>
      <c r="L115" s="137"/>
      <c r="M115" s="137"/>
      <c r="N115" s="139">
        <f t="shared" ref="N115:O116" si="21">N116</f>
        <v>31025</v>
      </c>
      <c r="O115" s="163">
        <f t="shared" si="21"/>
        <v>100000</v>
      </c>
      <c r="P115" s="164">
        <f>P116</f>
        <v>0</v>
      </c>
      <c r="Q115" s="142">
        <v>0</v>
      </c>
      <c r="R115" s="143">
        <v>0</v>
      </c>
      <c r="S115" s="571"/>
    </row>
    <row r="116" spans="1:19" s="9" customFormat="1" x14ac:dyDescent="0.3">
      <c r="A116" s="144" t="s">
        <v>264</v>
      </c>
      <c r="B116" s="51"/>
      <c r="C116" s="51"/>
      <c r="D116" s="51"/>
      <c r="E116" s="51"/>
      <c r="F116" s="51"/>
      <c r="G116" s="51"/>
      <c r="H116" s="51"/>
      <c r="I116" s="51"/>
      <c r="J116" s="479" t="s">
        <v>95</v>
      </c>
      <c r="K116" s="530" t="s">
        <v>97</v>
      </c>
      <c r="L116" s="145" t="s">
        <v>10</v>
      </c>
      <c r="M116" s="145"/>
      <c r="N116" s="147">
        <v>31025</v>
      </c>
      <c r="O116" s="75">
        <f t="shared" si="21"/>
        <v>100000</v>
      </c>
      <c r="P116" s="152"/>
      <c r="Q116" s="150">
        <v>0</v>
      </c>
      <c r="R116" s="151">
        <v>0</v>
      </c>
    </row>
    <row r="117" spans="1:19" s="9" customFormat="1" x14ac:dyDescent="0.3">
      <c r="A117" s="144" t="s">
        <v>264</v>
      </c>
      <c r="B117" s="51"/>
      <c r="C117" s="51"/>
      <c r="D117" s="51"/>
      <c r="E117" s="51"/>
      <c r="F117" s="51"/>
      <c r="G117" s="51"/>
      <c r="H117" s="51"/>
      <c r="I117" s="51"/>
      <c r="J117" s="479" t="s">
        <v>95</v>
      </c>
      <c r="K117" s="530" t="s">
        <v>92</v>
      </c>
      <c r="L117" s="145" t="s">
        <v>44</v>
      </c>
      <c r="M117" s="145"/>
      <c r="N117" s="147">
        <v>31025</v>
      </c>
      <c r="O117" s="75">
        <f>O118</f>
        <v>100000</v>
      </c>
      <c r="P117" s="152"/>
      <c r="Q117" s="150">
        <v>0</v>
      </c>
      <c r="R117" s="151">
        <v>0</v>
      </c>
    </row>
    <row r="118" spans="1:19" s="9" customFormat="1" x14ac:dyDescent="0.3">
      <c r="A118" s="144" t="s">
        <v>264</v>
      </c>
      <c r="B118" s="51" t="s">
        <v>88</v>
      </c>
      <c r="C118" s="51"/>
      <c r="D118" s="51"/>
      <c r="E118" s="51"/>
      <c r="F118" s="51"/>
      <c r="G118" s="51"/>
      <c r="H118" s="51" t="s">
        <v>161</v>
      </c>
      <c r="I118" s="51"/>
      <c r="J118" s="479" t="s">
        <v>95</v>
      </c>
      <c r="K118" s="568" t="s">
        <v>91</v>
      </c>
      <c r="L118" s="145" t="s">
        <v>47</v>
      </c>
      <c r="M118" s="145"/>
      <c r="N118" s="147">
        <v>31025</v>
      </c>
      <c r="O118" s="75">
        <v>100000</v>
      </c>
      <c r="P118" s="152"/>
      <c r="Q118" s="150">
        <v>0</v>
      </c>
      <c r="R118" s="151">
        <v>0</v>
      </c>
    </row>
    <row r="119" spans="1:19" s="9" customFormat="1" x14ac:dyDescent="0.3">
      <c r="A119" s="136" t="s">
        <v>402</v>
      </c>
      <c r="B119" s="102" t="s">
        <v>88</v>
      </c>
      <c r="C119" s="102"/>
      <c r="D119" s="102"/>
      <c r="E119" s="102"/>
      <c r="F119" s="102"/>
      <c r="G119" s="102"/>
      <c r="H119" s="102" t="s">
        <v>161</v>
      </c>
      <c r="I119" s="102"/>
      <c r="J119" s="478" t="s">
        <v>95</v>
      </c>
      <c r="K119" s="590" t="s">
        <v>403</v>
      </c>
      <c r="L119" s="137"/>
      <c r="M119" s="137"/>
      <c r="N119" s="139">
        <f t="shared" ref="N119:O119" si="22">N120</f>
        <v>0</v>
      </c>
      <c r="O119" s="163">
        <f t="shared" si="22"/>
        <v>80000</v>
      </c>
      <c r="P119" s="164">
        <f>P120</f>
        <v>0</v>
      </c>
      <c r="Q119" s="140">
        <v>0</v>
      </c>
      <c r="R119" s="141">
        <v>0</v>
      </c>
    </row>
    <row r="120" spans="1:19" s="9" customFormat="1" x14ac:dyDescent="0.3">
      <c r="A120" s="456" t="s">
        <v>404</v>
      </c>
      <c r="B120" s="50"/>
      <c r="C120" s="51"/>
      <c r="D120" s="51"/>
      <c r="E120" s="51"/>
      <c r="F120" s="51"/>
      <c r="G120" s="51"/>
      <c r="H120" s="51"/>
      <c r="I120" s="52"/>
      <c r="J120" s="52" t="s">
        <v>95</v>
      </c>
      <c r="K120" s="568" t="s">
        <v>11</v>
      </c>
      <c r="L120" s="615" t="s">
        <v>12</v>
      </c>
      <c r="M120" s="616"/>
      <c r="N120" s="148"/>
      <c r="O120" s="75">
        <v>80000</v>
      </c>
      <c r="P120" s="152"/>
      <c r="Q120" s="150"/>
      <c r="R120" s="151"/>
    </row>
    <row r="121" spans="1:19" s="9" customFormat="1" x14ac:dyDescent="0.3">
      <c r="A121" s="456" t="s">
        <v>402</v>
      </c>
      <c r="B121" s="50"/>
      <c r="C121" s="51"/>
      <c r="D121" s="51"/>
      <c r="E121" s="51"/>
      <c r="F121" s="51"/>
      <c r="G121" s="51"/>
      <c r="H121" s="51"/>
      <c r="I121" s="52"/>
      <c r="J121" s="52" t="s">
        <v>95</v>
      </c>
      <c r="K121" s="568" t="s">
        <v>98</v>
      </c>
      <c r="L121" s="615" t="s">
        <v>57</v>
      </c>
      <c r="M121" s="616"/>
      <c r="N121" s="148"/>
      <c r="O121" s="75">
        <v>80000</v>
      </c>
      <c r="P121" s="152"/>
      <c r="Q121" s="150"/>
      <c r="R121" s="151"/>
    </row>
    <row r="122" spans="1:19" s="9" customFormat="1" x14ac:dyDescent="0.3">
      <c r="A122" s="456" t="s">
        <v>402</v>
      </c>
      <c r="B122" s="50" t="s">
        <v>88</v>
      </c>
      <c r="C122" s="51"/>
      <c r="D122" s="51"/>
      <c r="E122" s="51"/>
      <c r="F122" s="51"/>
      <c r="G122" s="51"/>
      <c r="H122" s="51" t="s">
        <v>161</v>
      </c>
      <c r="I122" s="52"/>
      <c r="J122" s="52" t="s">
        <v>95</v>
      </c>
      <c r="K122" s="568" t="s">
        <v>124</v>
      </c>
      <c r="L122" s="615" t="s">
        <v>125</v>
      </c>
      <c r="M122" s="616"/>
      <c r="N122" s="148"/>
      <c r="O122" s="75">
        <v>80000</v>
      </c>
      <c r="P122" s="152"/>
      <c r="Q122" s="150"/>
      <c r="R122" s="151"/>
    </row>
    <row r="123" spans="1:19" s="9" customFormat="1" x14ac:dyDescent="0.3">
      <c r="A123" s="136" t="s">
        <v>405</v>
      </c>
      <c r="B123" s="102" t="s">
        <v>88</v>
      </c>
      <c r="C123" s="102"/>
      <c r="D123" s="102"/>
      <c r="E123" s="102"/>
      <c r="F123" s="102"/>
      <c r="G123" s="102"/>
      <c r="H123" s="102" t="s">
        <v>161</v>
      </c>
      <c r="I123" s="102"/>
      <c r="J123" s="478" t="s">
        <v>95</v>
      </c>
      <c r="K123" s="590" t="s">
        <v>406</v>
      </c>
      <c r="L123" s="137"/>
      <c r="M123" s="137"/>
      <c r="N123" s="139">
        <f t="shared" ref="N123:O123" si="23">N124</f>
        <v>0</v>
      </c>
      <c r="O123" s="163">
        <f t="shared" si="23"/>
        <v>90000</v>
      </c>
      <c r="P123" s="164">
        <f>P124</f>
        <v>0</v>
      </c>
      <c r="Q123" s="140">
        <v>0</v>
      </c>
      <c r="R123" s="141">
        <v>0</v>
      </c>
    </row>
    <row r="124" spans="1:19" s="9" customFormat="1" x14ac:dyDescent="0.3">
      <c r="A124" s="456" t="s">
        <v>405</v>
      </c>
      <c r="B124" s="50"/>
      <c r="C124" s="51"/>
      <c r="D124" s="51"/>
      <c r="E124" s="51"/>
      <c r="F124" s="51"/>
      <c r="G124" s="51"/>
      <c r="H124" s="51"/>
      <c r="I124" s="52"/>
      <c r="J124" s="479" t="s">
        <v>95</v>
      </c>
      <c r="K124" s="589" t="s">
        <v>11</v>
      </c>
      <c r="L124" s="615" t="s">
        <v>12</v>
      </c>
      <c r="M124" s="616"/>
      <c r="N124" s="148"/>
      <c r="O124" s="75">
        <v>90000</v>
      </c>
      <c r="P124" s="152"/>
      <c r="Q124" s="150"/>
      <c r="R124" s="151"/>
    </row>
    <row r="125" spans="1:19" s="9" customFormat="1" x14ac:dyDescent="0.3">
      <c r="A125" s="456" t="s">
        <v>405</v>
      </c>
      <c r="B125" s="50"/>
      <c r="C125" s="51"/>
      <c r="D125" s="51"/>
      <c r="E125" s="51"/>
      <c r="F125" s="51"/>
      <c r="G125" s="51"/>
      <c r="H125" s="51"/>
      <c r="I125" s="52"/>
      <c r="J125" s="479" t="s">
        <v>95</v>
      </c>
      <c r="K125" s="589" t="s">
        <v>98</v>
      </c>
      <c r="L125" s="615" t="s">
        <v>57</v>
      </c>
      <c r="M125" s="616"/>
      <c r="N125" s="148"/>
      <c r="O125" s="75">
        <v>90000</v>
      </c>
      <c r="P125" s="152"/>
      <c r="Q125" s="150"/>
      <c r="R125" s="151"/>
    </row>
    <row r="126" spans="1:19" s="9" customFormat="1" x14ac:dyDescent="0.3">
      <c r="A126" s="456" t="s">
        <v>405</v>
      </c>
      <c r="B126" s="50" t="s">
        <v>88</v>
      </c>
      <c r="C126" s="51"/>
      <c r="D126" s="51"/>
      <c r="E126" s="51"/>
      <c r="F126" s="51"/>
      <c r="G126" s="51"/>
      <c r="H126" s="51"/>
      <c r="I126" s="52"/>
      <c r="J126" s="479" t="s">
        <v>95</v>
      </c>
      <c r="K126" s="589" t="s">
        <v>377</v>
      </c>
      <c r="L126" s="615" t="s">
        <v>378</v>
      </c>
      <c r="M126" s="616"/>
      <c r="N126" s="148"/>
      <c r="O126" s="75">
        <v>90000</v>
      </c>
      <c r="P126" s="152"/>
      <c r="Q126" s="150"/>
      <c r="R126" s="151"/>
    </row>
    <row r="127" spans="1:19" ht="16.95" customHeight="1" x14ac:dyDescent="0.3">
      <c r="A127" s="532"/>
      <c r="B127" s="533"/>
      <c r="C127" s="534"/>
      <c r="D127" s="534"/>
      <c r="E127" s="534"/>
      <c r="F127" s="534"/>
      <c r="G127" s="534"/>
      <c r="H127" s="534"/>
      <c r="I127" s="534"/>
      <c r="J127" s="533"/>
      <c r="K127" s="535" t="s">
        <v>195</v>
      </c>
      <c r="L127" s="536"/>
      <c r="M127" s="537"/>
      <c r="N127" s="572">
        <f>SUM(N128)</f>
        <v>160430</v>
      </c>
      <c r="O127" s="572">
        <f>SUM(O128)</f>
        <v>473000</v>
      </c>
      <c r="P127" s="573">
        <f t="shared" ref="P127" si="24">SUM(P128)</f>
        <v>231530</v>
      </c>
      <c r="Q127" s="540">
        <f t="shared" ref="Q127:Q162" si="25">P127/N127*100</f>
        <v>144.31839431527769</v>
      </c>
      <c r="R127" s="541">
        <f t="shared" si="17"/>
        <v>48.949260042283299</v>
      </c>
    </row>
    <row r="128" spans="1:19" x14ac:dyDescent="0.3">
      <c r="A128" s="113"/>
      <c r="B128" s="76"/>
      <c r="C128" s="77"/>
      <c r="D128" s="77"/>
      <c r="E128" s="77"/>
      <c r="F128" s="77"/>
      <c r="G128" s="77"/>
      <c r="H128" s="77"/>
      <c r="I128" s="77"/>
      <c r="J128" s="76" t="s">
        <v>8</v>
      </c>
      <c r="K128" s="114" t="s">
        <v>306</v>
      </c>
      <c r="L128" s="115"/>
      <c r="M128" s="116"/>
      <c r="N128" s="211">
        <f>N129</f>
        <v>160430</v>
      </c>
      <c r="O128" s="211">
        <f>O129</f>
        <v>473000</v>
      </c>
      <c r="P128" s="212">
        <f t="shared" ref="P128" si="26">P129</f>
        <v>231530</v>
      </c>
      <c r="Q128" s="119">
        <f t="shared" si="25"/>
        <v>144.31839431527769</v>
      </c>
      <c r="R128" s="120">
        <f t="shared" si="17"/>
        <v>48.949260042283299</v>
      </c>
    </row>
    <row r="129" spans="1:18" x14ac:dyDescent="0.3">
      <c r="A129" s="154" t="s">
        <v>265</v>
      </c>
      <c r="B129" s="95" t="s">
        <v>88</v>
      </c>
      <c r="C129" s="96"/>
      <c r="D129" s="96"/>
      <c r="E129" s="96"/>
      <c r="F129" s="96" t="s">
        <v>159</v>
      </c>
      <c r="G129" s="96"/>
      <c r="H129" s="96"/>
      <c r="I129" s="96"/>
      <c r="J129" s="95"/>
      <c r="K129" s="461" t="s">
        <v>196</v>
      </c>
      <c r="L129" s="155"/>
      <c r="M129" s="156"/>
      <c r="N129" s="198">
        <f>N130+N134+N146</f>
        <v>160430</v>
      </c>
      <c r="O129" s="198">
        <f>O130+O134+O146+O138</f>
        <v>473000</v>
      </c>
      <c r="P129" s="198">
        <f>P130+P134+P146</f>
        <v>231530</v>
      </c>
      <c r="Q129" s="160">
        <f t="shared" si="25"/>
        <v>144.31839431527769</v>
      </c>
      <c r="R129" s="161">
        <f t="shared" si="17"/>
        <v>48.949260042283299</v>
      </c>
    </row>
    <row r="130" spans="1:18" x14ac:dyDescent="0.3">
      <c r="A130" s="166" t="s">
        <v>266</v>
      </c>
      <c r="B130" s="105" t="s">
        <v>88</v>
      </c>
      <c r="C130" s="105"/>
      <c r="D130" s="105"/>
      <c r="E130" s="105"/>
      <c r="F130" s="105" t="s">
        <v>159</v>
      </c>
      <c r="G130" s="105"/>
      <c r="H130" s="105"/>
      <c r="I130" s="105"/>
      <c r="J130" s="488" t="s">
        <v>99</v>
      </c>
      <c r="K130" s="167" t="s">
        <v>197</v>
      </c>
      <c r="L130" s="167"/>
      <c r="M130" s="167"/>
      <c r="N130" s="497">
        <f t="shared" ref="N130:P130" si="27">N131</f>
        <v>152430</v>
      </c>
      <c r="O130" s="199">
        <f t="shared" si="27"/>
        <v>340000</v>
      </c>
      <c r="P130" s="200">
        <f t="shared" si="27"/>
        <v>211530</v>
      </c>
      <c r="Q130" s="440">
        <f t="shared" si="25"/>
        <v>138.77189529620154</v>
      </c>
      <c r="R130" s="171">
        <f t="shared" si="17"/>
        <v>62.214705882352938</v>
      </c>
    </row>
    <row r="131" spans="1:18" x14ac:dyDescent="0.3">
      <c r="A131" s="144" t="s">
        <v>266</v>
      </c>
      <c r="B131" s="51"/>
      <c r="C131" s="51"/>
      <c r="D131" s="51"/>
      <c r="E131" s="51"/>
      <c r="F131" s="51"/>
      <c r="G131" s="51"/>
      <c r="H131" s="51"/>
      <c r="I131" s="51"/>
      <c r="J131" s="479" t="s">
        <v>99</v>
      </c>
      <c r="K131" s="145">
        <v>3</v>
      </c>
      <c r="L131" s="145" t="s">
        <v>10</v>
      </c>
      <c r="M131" s="145"/>
      <c r="N131" s="147">
        <v>152430</v>
      </c>
      <c r="O131" s="201">
        <v>340000</v>
      </c>
      <c r="P131" s="202">
        <v>211530</v>
      </c>
      <c r="Q131" s="246">
        <f t="shared" si="25"/>
        <v>138.77189529620154</v>
      </c>
      <c r="R131" s="151">
        <f t="shared" si="17"/>
        <v>62.214705882352938</v>
      </c>
    </row>
    <row r="132" spans="1:18" x14ac:dyDescent="0.3">
      <c r="A132" s="144" t="s">
        <v>266</v>
      </c>
      <c r="B132" s="51"/>
      <c r="C132" s="51"/>
      <c r="D132" s="51"/>
      <c r="E132" s="51"/>
      <c r="F132" s="51"/>
      <c r="G132" s="51"/>
      <c r="H132" s="51"/>
      <c r="I132" s="51"/>
      <c r="J132" s="479" t="s">
        <v>99</v>
      </c>
      <c r="K132" s="145">
        <v>38</v>
      </c>
      <c r="L132" s="145" t="s">
        <v>94</v>
      </c>
      <c r="M132" s="145"/>
      <c r="N132" s="147">
        <v>152430</v>
      </c>
      <c r="O132" s="201">
        <v>340000</v>
      </c>
      <c r="P132" s="202">
        <v>211530</v>
      </c>
      <c r="Q132" s="246">
        <f t="shared" si="25"/>
        <v>138.77189529620154</v>
      </c>
      <c r="R132" s="151">
        <f t="shared" si="17"/>
        <v>62.214705882352938</v>
      </c>
    </row>
    <row r="133" spans="1:18" x14ac:dyDescent="0.3">
      <c r="A133" s="144" t="s">
        <v>266</v>
      </c>
      <c r="B133" s="51" t="s">
        <v>88</v>
      </c>
      <c r="C133" s="51"/>
      <c r="D133" s="51"/>
      <c r="E133" s="51"/>
      <c r="F133" s="51" t="s">
        <v>159</v>
      </c>
      <c r="G133" s="51"/>
      <c r="H133" s="51"/>
      <c r="I133" s="51"/>
      <c r="J133" s="479" t="s">
        <v>99</v>
      </c>
      <c r="K133" s="145">
        <v>381</v>
      </c>
      <c r="L133" s="145" t="s">
        <v>54</v>
      </c>
      <c r="M133" s="145"/>
      <c r="N133" s="147">
        <v>152430</v>
      </c>
      <c r="O133" s="201">
        <v>340000</v>
      </c>
      <c r="P133" s="202">
        <v>211530</v>
      </c>
      <c r="Q133" s="246">
        <f t="shared" si="25"/>
        <v>138.77189529620154</v>
      </c>
      <c r="R133" s="151">
        <f t="shared" si="17"/>
        <v>62.214705882352938</v>
      </c>
    </row>
    <row r="134" spans="1:18" x14ac:dyDescent="0.3">
      <c r="A134" s="136" t="s">
        <v>267</v>
      </c>
      <c r="B134" s="102" t="s">
        <v>88</v>
      </c>
      <c r="C134" s="102"/>
      <c r="D134" s="102"/>
      <c r="E134" s="102"/>
      <c r="F134" s="102"/>
      <c r="G134" s="102"/>
      <c r="H134" s="102"/>
      <c r="I134" s="102"/>
      <c r="J134" s="478" t="s">
        <v>99</v>
      </c>
      <c r="K134" s="137" t="s">
        <v>198</v>
      </c>
      <c r="L134" s="137"/>
      <c r="M134" s="137"/>
      <c r="N134" s="139">
        <f t="shared" ref="N134:P134" si="28">N135</f>
        <v>8000</v>
      </c>
      <c r="O134" s="495">
        <f t="shared" si="28"/>
        <v>20000</v>
      </c>
      <c r="P134" s="498">
        <f t="shared" si="28"/>
        <v>20000</v>
      </c>
      <c r="Q134" s="250">
        <f t="shared" si="25"/>
        <v>250</v>
      </c>
      <c r="R134" s="143">
        <f t="shared" si="17"/>
        <v>100</v>
      </c>
    </row>
    <row r="135" spans="1:18" x14ac:dyDescent="0.3">
      <c r="A135" s="144" t="s">
        <v>267</v>
      </c>
      <c r="B135" s="51"/>
      <c r="C135" s="51"/>
      <c r="D135" s="51"/>
      <c r="E135" s="51"/>
      <c r="F135" s="51"/>
      <c r="G135" s="51"/>
      <c r="H135" s="51"/>
      <c r="I135" s="51"/>
      <c r="J135" s="479" t="s">
        <v>99</v>
      </c>
      <c r="K135" s="145">
        <v>3</v>
      </c>
      <c r="L135" s="145" t="s">
        <v>10</v>
      </c>
      <c r="M135" s="145"/>
      <c r="N135" s="147">
        <v>8000</v>
      </c>
      <c r="O135" s="201">
        <v>20000</v>
      </c>
      <c r="P135" s="202">
        <v>20000</v>
      </c>
      <c r="Q135" s="246">
        <f t="shared" si="25"/>
        <v>250</v>
      </c>
      <c r="R135" s="151">
        <f t="shared" si="17"/>
        <v>100</v>
      </c>
    </row>
    <row r="136" spans="1:18" x14ac:dyDescent="0.3">
      <c r="A136" s="144" t="s">
        <v>267</v>
      </c>
      <c r="B136" s="51"/>
      <c r="C136" s="51"/>
      <c r="D136" s="51"/>
      <c r="E136" s="51"/>
      <c r="F136" s="51"/>
      <c r="G136" s="51"/>
      <c r="H136" s="51"/>
      <c r="I136" s="51"/>
      <c r="J136" s="479" t="s">
        <v>99</v>
      </c>
      <c r="K136" s="145">
        <v>38</v>
      </c>
      <c r="L136" s="145" t="s">
        <v>94</v>
      </c>
      <c r="M136" s="145"/>
      <c r="N136" s="147">
        <v>8000</v>
      </c>
      <c r="O136" s="201">
        <v>20000</v>
      </c>
      <c r="P136" s="202">
        <v>20000</v>
      </c>
      <c r="Q136" s="246">
        <f t="shared" si="25"/>
        <v>250</v>
      </c>
      <c r="R136" s="151">
        <f t="shared" si="17"/>
        <v>100</v>
      </c>
    </row>
    <row r="137" spans="1:18" x14ac:dyDescent="0.3">
      <c r="A137" s="172" t="s">
        <v>267</v>
      </c>
      <c r="B137" s="57" t="s">
        <v>88</v>
      </c>
      <c r="C137" s="57"/>
      <c r="D137" s="57"/>
      <c r="E137" s="57"/>
      <c r="F137" s="57"/>
      <c r="G137" s="57"/>
      <c r="H137" s="57"/>
      <c r="I137" s="57"/>
      <c r="J137" s="484" t="s">
        <v>99</v>
      </c>
      <c r="K137" s="184">
        <v>381</v>
      </c>
      <c r="L137" s="184" t="s">
        <v>54</v>
      </c>
      <c r="M137" s="184"/>
      <c r="N137" s="186">
        <v>8000</v>
      </c>
      <c r="O137" s="203">
        <v>20000</v>
      </c>
      <c r="P137" s="574">
        <v>20000</v>
      </c>
      <c r="Q137" s="247">
        <f t="shared" si="25"/>
        <v>250</v>
      </c>
      <c r="R137" s="176">
        <f t="shared" si="17"/>
        <v>100</v>
      </c>
    </row>
    <row r="138" spans="1:18" s="9" customFormat="1" x14ac:dyDescent="0.3">
      <c r="A138" s="233" t="s">
        <v>379</v>
      </c>
      <c r="B138" s="235" t="s">
        <v>88</v>
      </c>
      <c r="C138" s="235"/>
      <c r="D138" s="235"/>
      <c r="E138" s="235"/>
      <c r="F138" s="235"/>
      <c r="G138" s="235"/>
      <c r="H138" s="235"/>
      <c r="I138" s="235"/>
      <c r="J138" s="481" t="s">
        <v>99</v>
      </c>
      <c r="K138" s="658" t="s">
        <v>380</v>
      </c>
      <c r="L138" s="659"/>
      <c r="M138" s="660"/>
      <c r="N138" s="575"/>
      <c r="O138" s="576">
        <f>O139</f>
        <v>18000</v>
      </c>
      <c r="P138" s="576">
        <f>P139</f>
        <v>0</v>
      </c>
      <c r="Q138" s="577"/>
      <c r="R138" s="243"/>
    </row>
    <row r="139" spans="1:18" s="9" customFormat="1" x14ac:dyDescent="0.3">
      <c r="A139" s="144" t="s">
        <v>379</v>
      </c>
      <c r="B139" s="51"/>
      <c r="C139" s="51"/>
      <c r="D139" s="51"/>
      <c r="E139" s="51"/>
      <c r="F139" s="51"/>
      <c r="G139" s="51"/>
      <c r="H139" s="51"/>
      <c r="I139" s="51"/>
      <c r="J139" s="479" t="s">
        <v>99</v>
      </c>
      <c r="K139" s="145" t="s">
        <v>11</v>
      </c>
      <c r="L139" s="617" t="s">
        <v>12</v>
      </c>
      <c r="M139" s="618"/>
      <c r="N139" s="147"/>
      <c r="O139" s="201">
        <v>18000</v>
      </c>
      <c r="P139" s="201"/>
      <c r="Q139" s="246"/>
      <c r="R139" s="151"/>
    </row>
    <row r="140" spans="1:18" s="9" customFormat="1" x14ac:dyDescent="0.3">
      <c r="A140" s="144" t="s">
        <v>379</v>
      </c>
      <c r="B140" s="51"/>
      <c r="C140" s="51"/>
      <c r="D140" s="51"/>
      <c r="E140" s="51"/>
      <c r="F140" s="51"/>
      <c r="G140" s="51"/>
      <c r="H140" s="51"/>
      <c r="I140" s="51"/>
      <c r="J140" s="479" t="s">
        <v>99</v>
      </c>
      <c r="K140" s="145" t="s">
        <v>98</v>
      </c>
      <c r="L140" s="615" t="s">
        <v>57</v>
      </c>
      <c r="M140" s="616"/>
      <c r="N140" s="147"/>
      <c r="O140" s="201">
        <v>18000</v>
      </c>
      <c r="P140" s="201"/>
      <c r="Q140" s="246"/>
      <c r="R140" s="151"/>
    </row>
    <row r="141" spans="1:18" s="9" customFormat="1" x14ac:dyDescent="0.3">
      <c r="A141" s="144" t="s">
        <v>379</v>
      </c>
      <c r="B141" s="51" t="s">
        <v>88</v>
      </c>
      <c r="C141" s="51"/>
      <c r="D141" s="51"/>
      <c r="E141" s="51"/>
      <c r="F141" s="51"/>
      <c r="G141" s="51"/>
      <c r="H141" s="51"/>
      <c r="I141" s="51"/>
      <c r="J141" s="479" t="s">
        <v>99</v>
      </c>
      <c r="K141" s="145" t="s">
        <v>124</v>
      </c>
      <c r="L141" s="615" t="s">
        <v>125</v>
      </c>
      <c r="M141" s="616"/>
      <c r="N141" s="147"/>
      <c r="O141" s="201">
        <v>18000</v>
      </c>
      <c r="P141" s="201"/>
      <c r="Q141" s="246"/>
      <c r="R141" s="151"/>
    </row>
    <row r="142" spans="1:18" s="9" customFormat="1" x14ac:dyDescent="0.3">
      <c r="A142" s="136" t="s">
        <v>351</v>
      </c>
      <c r="B142" s="102" t="s">
        <v>88</v>
      </c>
      <c r="C142" s="102"/>
      <c r="D142" s="102"/>
      <c r="E142" s="102" t="s">
        <v>11</v>
      </c>
      <c r="F142" s="102"/>
      <c r="G142" s="102"/>
      <c r="H142" s="102"/>
      <c r="I142" s="102"/>
      <c r="J142" s="478" t="s">
        <v>99</v>
      </c>
      <c r="K142" s="137" t="s">
        <v>392</v>
      </c>
      <c r="L142" s="588"/>
      <c r="M142" s="588"/>
      <c r="N142" s="139" t="s">
        <v>393</v>
      </c>
      <c r="O142" s="495">
        <v>0</v>
      </c>
      <c r="P142" s="140" t="s">
        <v>393</v>
      </c>
      <c r="Q142" s="250" t="s">
        <v>393</v>
      </c>
      <c r="R142" s="143" t="s">
        <v>393</v>
      </c>
    </row>
    <row r="143" spans="1:18" s="9" customFormat="1" x14ac:dyDescent="0.3">
      <c r="A143" s="144" t="s">
        <v>351</v>
      </c>
      <c r="B143" s="51"/>
      <c r="C143" s="51"/>
      <c r="D143" s="51"/>
      <c r="E143" s="51"/>
      <c r="F143" s="51"/>
      <c r="G143" s="51"/>
      <c r="H143" s="51"/>
      <c r="I143" s="51"/>
      <c r="J143" s="479" t="s">
        <v>99</v>
      </c>
      <c r="K143" s="145" t="s">
        <v>11</v>
      </c>
      <c r="L143" s="578" t="s">
        <v>12</v>
      </c>
      <c r="M143" s="578"/>
      <c r="N143" s="147" t="s">
        <v>393</v>
      </c>
      <c r="O143" s="201">
        <v>0</v>
      </c>
      <c r="P143" s="148" t="s">
        <v>393</v>
      </c>
      <c r="Q143" s="246" t="s">
        <v>393</v>
      </c>
      <c r="R143" s="151" t="s">
        <v>393</v>
      </c>
    </row>
    <row r="144" spans="1:18" s="9" customFormat="1" x14ac:dyDescent="0.3">
      <c r="A144" s="144" t="s">
        <v>351</v>
      </c>
      <c r="B144" s="51"/>
      <c r="C144" s="51"/>
      <c r="D144" s="51"/>
      <c r="E144" s="51"/>
      <c r="F144" s="51"/>
      <c r="G144" s="51"/>
      <c r="H144" s="51"/>
      <c r="I144" s="51"/>
      <c r="J144" s="479" t="s">
        <v>99</v>
      </c>
      <c r="K144" s="145" t="s">
        <v>98</v>
      </c>
      <c r="L144" s="578" t="s">
        <v>57</v>
      </c>
      <c r="M144" s="578"/>
      <c r="N144" s="147" t="s">
        <v>393</v>
      </c>
      <c r="O144" s="201">
        <v>0</v>
      </c>
      <c r="P144" s="148" t="s">
        <v>393</v>
      </c>
      <c r="Q144" s="246" t="s">
        <v>393</v>
      </c>
      <c r="R144" s="151" t="s">
        <v>393</v>
      </c>
    </row>
    <row r="145" spans="1:19" s="9" customFormat="1" x14ac:dyDescent="0.3">
      <c r="A145" s="144" t="s">
        <v>351</v>
      </c>
      <c r="B145" s="51" t="s">
        <v>88</v>
      </c>
      <c r="C145" s="51"/>
      <c r="D145" s="51"/>
      <c r="E145" s="51" t="s">
        <v>11</v>
      </c>
      <c r="F145" s="51"/>
      <c r="G145" s="51"/>
      <c r="H145" s="51"/>
      <c r="I145" s="51"/>
      <c r="J145" s="479" t="s">
        <v>99</v>
      </c>
      <c r="K145" s="145" t="s">
        <v>114</v>
      </c>
      <c r="L145" s="578" t="s">
        <v>58</v>
      </c>
      <c r="M145" s="578"/>
      <c r="N145" s="147" t="s">
        <v>393</v>
      </c>
      <c r="O145" s="201">
        <v>0</v>
      </c>
      <c r="P145" s="148" t="s">
        <v>393</v>
      </c>
      <c r="Q145" s="246" t="s">
        <v>393</v>
      </c>
      <c r="R145" s="151" t="s">
        <v>393</v>
      </c>
    </row>
    <row r="146" spans="1:19" s="9" customFormat="1" x14ac:dyDescent="0.3">
      <c r="A146" s="136" t="s">
        <v>395</v>
      </c>
      <c r="B146" s="102" t="s">
        <v>88</v>
      </c>
      <c r="C146" s="102"/>
      <c r="D146" s="102"/>
      <c r="E146" s="102" t="s">
        <v>11</v>
      </c>
      <c r="F146" s="102"/>
      <c r="G146" s="102"/>
      <c r="H146" s="102"/>
      <c r="I146" s="102"/>
      <c r="J146" s="478" t="s">
        <v>99</v>
      </c>
      <c r="K146" s="137" t="s">
        <v>394</v>
      </c>
      <c r="L146" s="137"/>
      <c r="M146" s="137"/>
      <c r="N146" s="139">
        <f>N147</f>
        <v>0</v>
      </c>
      <c r="O146" s="140">
        <f t="shared" ref="O146:P146" si="29">O147</f>
        <v>95000</v>
      </c>
      <c r="P146" s="140">
        <f t="shared" si="29"/>
        <v>0</v>
      </c>
      <c r="Q146" s="250">
        <v>0</v>
      </c>
      <c r="R146" s="143">
        <f t="shared" si="17"/>
        <v>0</v>
      </c>
      <c r="S146" s="571"/>
    </row>
    <row r="147" spans="1:19" s="9" customFormat="1" x14ac:dyDescent="0.3">
      <c r="A147" s="144" t="s">
        <v>395</v>
      </c>
      <c r="B147" s="51"/>
      <c r="C147" s="51"/>
      <c r="D147" s="51"/>
      <c r="E147" s="51"/>
      <c r="F147" s="51"/>
      <c r="G147" s="51"/>
      <c r="H147" s="51"/>
      <c r="I147" s="51"/>
      <c r="J147" s="479" t="s">
        <v>99</v>
      </c>
      <c r="K147" s="145" t="s">
        <v>11</v>
      </c>
      <c r="L147" s="145" t="s">
        <v>12</v>
      </c>
      <c r="M147" s="146"/>
      <c r="N147" s="147">
        <f>N148</f>
        <v>0</v>
      </c>
      <c r="O147" s="148">
        <v>95000</v>
      </c>
      <c r="P147" s="148">
        <f>P148</f>
        <v>0</v>
      </c>
      <c r="Q147" s="246">
        <v>0</v>
      </c>
      <c r="R147" s="151">
        <f t="shared" si="17"/>
        <v>0</v>
      </c>
    </row>
    <row r="148" spans="1:19" s="9" customFormat="1" x14ac:dyDescent="0.3">
      <c r="A148" s="144" t="s">
        <v>395</v>
      </c>
      <c r="B148" s="51"/>
      <c r="C148" s="51"/>
      <c r="D148" s="51"/>
      <c r="E148" s="51"/>
      <c r="F148" s="51"/>
      <c r="G148" s="51"/>
      <c r="H148" s="51"/>
      <c r="I148" s="51"/>
      <c r="J148" s="479" t="s">
        <v>99</v>
      </c>
      <c r="K148" s="145" t="s">
        <v>98</v>
      </c>
      <c r="L148" s="145" t="s">
        <v>57</v>
      </c>
      <c r="M148" s="146"/>
      <c r="N148" s="147">
        <f>N149</f>
        <v>0</v>
      </c>
      <c r="O148" s="148">
        <v>95000</v>
      </c>
      <c r="P148" s="148">
        <f t="shared" ref="P148" si="30">P149</f>
        <v>0</v>
      </c>
      <c r="Q148" s="246">
        <v>0</v>
      </c>
      <c r="R148" s="151">
        <f t="shared" si="17"/>
        <v>0</v>
      </c>
    </row>
    <row r="149" spans="1:19" s="9" customFormat="1" x14ac:dyDescent="0.3">
      <c r="A149" s="144" t="s">
        <v>395</v>
      </c>
      <c r="B149" s="57" t="s">
        <v>88</v>
      </c>
      <c r="C149" s="57"/>
      <c r="D149" s="57"/>
      <c r="E149" s="57" t="s">
        <v>11</v>
      </c>
      <c r="F149" s="57"/>
      <c r="G149" s="57"/>
      <c r="H149" s="57"/>
      <c r="I149" s="57"/>
      <c r="J149" s="484" t="s">
        <v>99</v>
      </c>
      <c r="K149" s="184" t="s">
        <v>124</v>
      </c>
      <c r="L149" s="184" t="s">
        <v>125</v>
      </c>
      <c r="M149" s="185"/>
      <c r="N149" s="186">
        <v>0</v>
      </c>
      <c r="O149" s="203">
        <v>95000</v>
      </c>
      <c r="P149" s="203">
        <v>0</v>
      </c>
      <c r="Q149" s="246">
        <v>0</v>
      </c>
      <c r="R149" s="151">
        <f t="shared" si="17"/>
        <v>0</v>
      </c>
    </row>
    <row r="150" spans="1:19" ht="16.95" customHeight="1" x14ac:dyDescent="0.3">
      <c r="A150" s="532"/>
      <c r="B150" s="533"/>
      <c r="C150" s="534"/>
      <c r="D150" s="534"/>
      <c r="E150" s="534"/>
      <c r="F150" s="534"/>
      <c r="G150" s="534"/>
      <c r="H150" s="534"/>
      <c r="I150" s="534"/>
      <c r="J150" s="533"/>
      <c r="K150" s="535" t="s">
        <v>200</v>
      </c>
      <c r="L150" s="536"/>
      <c r="M150" s="537"/>
      <c r="N150" s="538">
        <f>SUM(N151)</f>
        <v>1765109</v>
      </c>
      <c r="O150" s="538">
        <f>SUM(O151)</f>
        <v>5810000</v>
      </c>
      <c r="P150" s="539">
        <f t="shared" ref="P150" si="31">SUM(P151)</f>
        <v>1911783</v>
      </c>
      <c r="Q150" s="540">
        <f t="shared" si="25"/>
        <v>108.30962847053638</v>
      </c>
      <c r="R150" s="541">
        <f t="shared" si="17"/>
        <v>32.905043029259893</v>
      </c>
    </row>
    <row r="151" spans="1:19" x14ac:dyDescent="0.3">
      <c r="A151" s="113"/>
      <c r="B151" s="76"/>
      <c r="C151" s="77"/>
      <c r="D151" s="77"/>
      <c r="E151" s="77"/>
      <c r="F151" s="77"/>
      <c r="G151" s="77"/>
      <c r="H151" s="77"/>
      <c r="I151" s="77"/>
      <c r="J151" s="76" t="s">
        <v>201</v>
      </c>
      <c r="K151" s="114" t="s">
        <v>307</v>
      </c>
      <c r="L151" s="115"/>
      <c r="M151" s="116"/>
      <c r="N151" s="213">
        <f>N152+N163+N200</f>
        <v>1765109</v>
      </c>
      <c r="O151" s="213">
        <f>O152+O163+O200</f>
        <v>5810000</v>
      </c>
      <c r="P151" s="214">
        <f>P152+P163+P200</f>
        <v>1911783</v>
      </c>
      <c r="Q151" s="119">
        <f t="shared" si="25"/>
        <v>108.30962847053638</v>
      </c>
      <c r="R151" s="120">
        <f t="shared" si="17"/>
        <v>32.905043029259893</v>
      </c>
    </row>
    <row r="152" spans="1:19" x14ac:dyDescent="0.3">
      <c r="A152" s="154" t="s">
        <v>268</v>
      </c>
      <c r="B152" s="95" t="s">
        <v>88</v>
      </c>
      <c r="C152" s="96"/>
      <c r="D152" s="96" t="s">
        <v>97</v>
      </c>
      <c r="E152" s="96" t="s">
        <v>11</v>
      </c>
      <c r="F152" s="96"/>
      <c r="G152" s="96"/>
      <c r="H152" s="96" t="s">
        <v>161</v>
      </c>
      <c r="I152" s="96"/>
      <c r="J152" s="95"/>
      <c r="K152" s="461" t="s">
        <v>199</v>
      </c>
      <c r="L152" s="155"/>
      <c r="M152" s="156"/>
      <c r="N152" s="189">
        <f>N153+N157</f>
        <v>976870</v>
      </c>
      <c r="O152" s="189">
        <f>O153+O157</f>
        <v>1910000</v>
      </c>
      <c r="P152" s="190">
        <f>P153+P157</f>
        <v>1278731</v>
      </c>
      <c r="Q152" s="160">
        <f t="shared" si="25"/>
        <v>130.90083634465179</v>
      </c>
      <c r="R152" s="161">
        <f t="shared" si="17"/>
        <v>66.949267015706809</v>
      </c>
    </row>
    <row r="153" spans="1:19" x14ac:dyDescent="0.3">
      <c r="A153" s="136" t="s">
        <v>269</v>
      </c>
      <c r="B153" s="101" t="s">
        <v>88</v>
      </c>
      <c r="C153" s="102"/>
      <c r="D153" s="102" t="s">
        <v>97</v>
      </c>
      <c r="E153" s="102" t="s">
        <v>11</v>
      </c>
      <c r="F153" s="102"/>
      <c r="G153" s="102"/>
      <c r="H153" s="102" t="s">
        <v>161</v>
      </c>
      <c r="I153" s="102"/>
      <c r="J153" s="101" t="s">
        <v>247</v>
      </c>
      <c r="K153" s="273" t="s">
        <v>202</v>
      </c>
      <c r="L153" s="137"/>
      <c r="M153" s="138"/>
      <c r="N153" s="192">
        <f t="shared" ref="N153:P153" si="32">N154</f>
        <v>822028</v>
      </c>
      <c r="O153" s="169">
        <f t="shared" si="32"/>
        <v>1600000</v>
      </c>
      <c r="P153" s="170">
        <f t="shared" si="32"/>
        <v>1127717</v>
      </c>
      <c r="Q153" s="142">
        <f t="shared" si="25"/>
        <v>137.18717610592338</v>
      </c>
      <c r="R153" s="143">
        <f t="shared" si="17"/>
        <v>70.482312500000006</v>
      </c>
    </row>
    <row r="154" spans="1:19" x14ac:dyDescent="0.3">
      <c r="A154" s="144" t="s">
        <v>269</v>
      </c>
      <c r="B154" s="453"/>
      <c r="C154" s="454"/>
      <c r="D154" s="454"/>
      <c r="E154" s="454"/>
      <c r="F154" s="454"/>
      <c r="G154" s="454"/>
      <c r="H154" s="454"/>
      <c r="I154" s="454"/>
      <c r="J154" s="453" t="s">
        <v>247</v>
      </c>
      <c r="K154" s="249">
        <v>3</v>
      </c>
      <c r="L154" s="456" t="s">
        <v>10</v>
      </c>
      <c r="M154" s="457"/>
      <c r="N154" s="458">
        <v>822028</v>
      </c>
      <c r="O154" s="459">
        <v>1600000</v>
      </c>
      <c r="P154" s="460">
        <v>1127717</v>
      </c>
      <c r="Q154" s="150">
        <f t="shared" si="25"/>
        <v>137.18717610592338</v>
      </c>
      <c r="R154" s="151">
        <f t="shared" si="17"/>
        <v>70.482312500000006</v>
      </c>
    </row>
    <row r="155" spans="1:19" x14ac:dyDescent="0.3">
      <c r="A155" s="144" t="s">
        <v>269</v>
      </c>
      <c r="B155" s="50"/>
      <c r="C155" s="51"/>
      <c r="D155" s="51"/>
      <c r="E155" s="51"/>
      <c r="F155" s="51"/>
      <c r="G155" s="51"/>
      <c r="H155" s="51"/>
      <c r="I155" s="51"/>
      <c r="J155" s="50" t="s">
        <v>247</v>
      </c>
      <c r="K155" s="276">
        <v>32</v>
      </c>
      <c r="L155" s="145" t="s">
        <v>44</v>
      </c>
      <c r="M155" s="146"/>
      <c r="N155" s="148">
        <v>822028</v>
      </c>
      <c r="O155" s="75">
        <v>1600000</v>
      </c>
      <c r="P155" s="152">
        <v>1127717</v>
      </c>
      <c r="Q155" s="150">
        <f t="shared" si="25"/>
        <v>137.18717610592338</v>
      </c>
      <c r="R155" s="151">
        <f t="shared" si="17"/>
        <v>70.482312500000006</v>
      </c>
    </row>
    <row r="156" spans="1:19" x14ac:dyDescent="0.3">
      <c r="A156" s="144" t="s">
        <v>269</v>
      </c>
      <c r="B156" s="50" t="s">
        <v>88</v>
      </c>
      <c r="C156" s="51"/>
      <c r="D156" s="51" t="s">
        <v>97</v>
      </c>
      <c r="E156" s="51" t="s">
        <v>11</v>
      </c>
      <c r="F156" s="51"/>
      <c r="G156" s="51"/>
      <c r="H156" s="51" t="s">
        <v>161</v>
      </c>
      <c r="I156" s="51"/>
      <c r="J156" s="50" t="s">
        <v>247</v>
      </c>
      <c r="K156" s="276">
        <v>323</v>
      </c>
      <c r="L156" s="145" t="s">
        <v>47</v>
      </c>
      <c r="M156" s="146"/>
      <c r="N156" s="148">
        <v>822028</v>
      </c>
      <c r="O156" s="75">
        <v>1600000</v>
      </c>
      <c r="P156" s="152">
        <v>1127717</v>
      </c>
      <c r="Q156" s="150">
        <f t="shared" si="25"/>
        <v>137.18717610592338</v>
      </c>
      <c r="R156" s="151">
        <f t="shared" si="17"/>
        <v>70.482312500000006</v>
      </c>
    </row>
    <row r="157" spans="1:19" x14ac:dyDescent="0.3">
      <c r="A157" s="136" t="s">
        <v>270</v>
      </c>
      <c r="B157" s="101" t="s">
        <v>88</v>
      </c>
      <c r="C157" s="102"/>
      <c r="D157" s="102" t="s">
        <v>97</v>
      </c>
      <c r="E157" s="102" t="s">
        <v>11</v>
      </c>
      <c r="F157" s="102"/>
      <c r="G157" s="102"/>
      <c r="H157" s="102" t="s">
        <v>161</v>
      </c>
      <c r="I157" s="102"/>
      <c r="J157" s="101" t="s">
        <v>100</v>
      </c>
      <c r="K157" s="273" t="s">
        <v>203</v>
      </c>
      <c r="L157" s="137"/>
      <c r="M157" s="138"/>
      <c r="N157" s="163">
        <f>N158</f>
        <v>154842</v>
      </c>
      <c r="O157" s="163">
        <f>O158</f>
        <v>310000</v>
      </c>
      <c r="P157" s="164">
        <f t="shared" ref="P157" si="33">P158</f>
        <v>151014</v>
      </c>
      <c r="Q157" s="142">
        <f t="shared" si="25"/>
        <v>97.527802534196155</v>
      </c>
      <c r="R157" s="143">
        <f t="shared" si="17"/>
        <v>48.714193548387094</v>
      </c>
    </row>
    <row r="158" spans="1:19" x14ac:dyDescent="0.3">
      <c r="A158" s="144" t="s">
        <v>270</v>
      </c>
      <c r="B158" s="50"/>
      <c r="C158" s="51"/>
      <c r="D158" s="51"/>
      <c r="E158" s="51"/>
      <c r="F158" s="51"/>
      <c r="G158" s="51"/>
      <c r="H158" s="51"/>
      <c r="I158" s="51"/>
      <c r="J158" s="50" t="s">
        <v>100</v>
      </c>
      <c r="K158" s="276">
        <v>3</v>
      </c>
      <c r="L158" s="145" t="s">
        <v>10</v>
      </c>
      <c r="M158" s="146"/>
      <c r="N158" s="75">
        <v>154842</v>
      </c>
      <c r="O158" s="75">
        <v>310000</v>
      </c>
      <c r="P158" s="152">
        <v>151014</v>
      </c>
      <c r="Q158" s="150">
        <f t="shared" si="25"/>
        <v>97.527802534196155</v>
      </c>
      <c r="R158" s="151">
        <f t="shared" si="17"/>
        <v>48.714193548387094</v>
      </c>
    </row>
    <row r="159" spans="1:19" x14ac:dyDescent="0.3">
      <c r="A159" s="144" t="s">
        <v>270</v>
      </c>
      <c r="B159" s="50"/>
      <c r="C159" s="51"/>
      <c r="D159" s="51"/>
      <c r="E159" s="51"/>
      <c r="F159" s="51"/>
      <c r="G159" s="51"/>
      <c r="H159" s="51"/>
      <c r="I159" s="51"/>
      <c r="J159" s="50" t="s">
        <v>100</v>
      </c>
      <c r="K159" s="276">
        <v>32</v>
      </c>
      <c r="L159" s="145" t="s">
        <v>44</v>
      </c>
      <c r="M159" s="146"/>
      <c r="N159" s="148">
        <v>154842</v>
      </c>
      <c r="O159" s="75">
        <v>310000</v>
      </c>
      <c r="P159" s="152">
        <f>SUM(P160:P161)</f>
        <v>151014</v>
      </c>
      <c r="Q159" s="150">
        <f t="shared" si="25"/>
        <v>97.527802534196155</v>
      </c>
      <c r="R159" s="151">
        <f t="shared" si="17"/>
        <v>48.714193548387094</v>
      </c>
    </row>
    <row r="160" spans="1:19" x14ac:dyDescent="0.3">
      <c r="A160" s="144" t="s">
        <v>270</v>
      </c>
      <c r="B160" s="50" t="s">
        <v>88</v>
      </c>
      <c r="C160" s="51"/>
      <c r="D160" s="51" t="s">
        <v>97</v>
      </c>
      <c r="E160" s="51" t="s">
        <v>11</v>
      </c>
      <c r="F160" s="51"/>
      <c r="G160" s="51"/>
      <c r="H160" s="51"/>
      <c r="I160" s="51"/>
      <c r="J160" s="50" t="s">
        <v>100</v>
      </c>
      <c r="K160" s="276">
        <v>322</v>
      </c>
      <c r="L160" s="145" t="s">
        <v>90</v>
      </c>
      <c r="M160" s="146"/>
      <c r="N160" s="148">
        <v>137081</v>
      </c>
      <c r="O160" s="75">
        <v>250000</v>
      </c>
      <c r="P160" s="152">
        <v>125137</v>
      </c>
      <c r="Q160" s="150">
        <f t="shared" si="25"/>
        <v>91.286903363704681</v>
      </c>
      <c r="R160" s="151">
        <f t="shared" si="17"/>
        <v>50.0548</v>
      </c>
    </row>
    <row r="161" spans="1:19" x14ac:dyDescent="0.3">
      <c r="A161" s="144" t="s">
        <v>270</v>
      </c>
      <c r="B161" s="50" t="s">
        <v>88</v>
      </c>
      <c r="C161" s="51"/>
      <c r="D161" s="51" t="s">
        <v>97</v>
      </c>
      <c r="E161" s="51" t="s">
        <v>11</v>
      </c>
      <c r="F161" s="51"/>
      <c r="G161" s="51"/>
      <c r="H161" s="51" t="s">
        <v>161</v>
      </c>
      <c r="I161" s="51"/>
      <c r="J161" s="50" t="s">
        <v>100</v>
      </c>
      <c r="K161" s="277">
        <v>323</v>
      </c>
      <c r="L161" s="184" t="s">
        <v>47</v>
      </c>
      <c r="M161" s="185"/>
      <c r="N161" s="148">
        <v>17761</v>
      </c>
      <c r="O161" s="75">
        <v>60000</v>
      </c>
      <c r="P161" s="152">
        <v>25877</v>
      </c>
      <c r="Q161" s="150">
        <f t="shared" si="25"/>
        <v>145.69562524632622</v>
      </c>
      <c r="R161" s="151">
        <f t="shared" si="17"/>
        <v>43.128333333333337</v>
      </c>
    </row>
    <row r="162" spans="1:19" s="9" customFormat="1" x14ac:dyDescent="0.3">
      <c r="A162" s="215"/>
      <c r="B162" s="216"/>
      <c r="C162" s="216"/>
      <c r="D162" s="216"/>
      <c r="E162" s="216"/>
      <c r="F162" s="216"/>
      <c r="G162" s="216"/>
      <c r="H162" s="216"/>
      <c r="I162" s="216"/>
      <c r="J162" s="486" t="s">
        <v>6</v>
      </c>
      <c r="K162" s="218" t="s">
        <v>209</v>
      </c>
      <c r="L162" s="218"/>
      <c r="M162" s="224"/>
      <c r="N162" s="220">
        <f>N163</f>
        <v>698489</v>
      </c>
      <c r="O162" s="220">
        <f t="shared" ref="O162:P162" si="34">O163</f>
        <v>2290000</v>
      </c>
      <c r="P162" s="221">
        <f t="shared" si="34"/>
        <v>633052</v>
      </c>
      <c r="Q162" s="205">
        <f t="shared" si="25"/>
        <v>90.631634857528169</v>
      </c>
      <c r="R162" s="206">
        <f t="shared" si="17"/>
        <v>27.644192139737989</v>
      </c>
    </row>
    <row r="163" spans="1:19" x14ac:dyDescent="0.3">
      <c r="A163" s="129" t="s">
        <v>271</v>
      </c>
      <c r="B163" s="92" t="s">
        <v>88</v>
      </c>
      <c r="C163" s="93"/>
      <c r="D163" s="93"/>
      <c r="E163" s="93"/>
      <c r="F163" s="93"/>
      <c r="G163" s="93"/>
      <c r="H163" s="93" t="s">
        <v>161</v>
      </c>
      <c r="I163" s="93"/>
      <c r="J163" s="477"/>
      <c r="K163" s="130" t="s">
        <v>204</v>
      </c>
      <c r="L163" s="130"/>
      <c r="M163" s="131"/>
      <c r="N163" s="207">
        <f>N164+N182+N195</f>
        <v>698489</v>
      </c>
      <c r="O163" s="207">
        <f>O164+O182+O195+O178</f>
        <v>2290000</v>
      </c>
      <c r="P163" s="207">
        <f>P164+P182+P195+P178</f>
        <v>633052</v>
      </c>
      <c r="Q163" s="134">
        <f>P163/N163*100</f>
        <v>90.631634857528169</v>
      </c>
      <c r="R163" s="135">
        <f>P163/O163*100</f>
        <v>27.644192139737989</v>
      </c>
    </row>
    <row r="164" spans="1:19" x14ac:dyDescent="0.3">
      <c r="A164" s="166" t="s">
        <v>272</v>
      </c>
      <c r="B164" s="105" t="s">
        <v>88</v>
      </c>
      <c r="C164" s="105"/>
      <c r="D164" s="105"/>
      <c r="E164" s="105"/>
      <c r="F164" s="105"/>
      <c r="G164" s="105"/>
      <c r="H164" s="105" t="s">
        <v>161</v>
      </c>
      <c r="I164" s="105"/>
      <c r="J164" s="488" t="s">
        <v>173</v>
      </c>
      <c r="K164" s="167" t="s">
        <v>205</v>
      </c>
      <c r="L164" s="167"/>
      <c r="M164" s="167"/>
      <c r="N164" s="548">
        <f t="shared" ref="N164:P164" si="35">N165</f>
        <v>439362</v>
      </c>
      <c r="O164" s="169">
        <f t="shared" si="35"/>
        <v>1830000</v>
      </c>
      <c r="P164" s="170">
        <f t="shared" si="35"/>
        <v>599538</v>
      </c>
      <c r="Q164" s="440">
        <f>P164/N164*100</f>
        <v>136.45649828615126</v>
      </c>
      <c r="R164" s="171">
        <f>P164/O164*100</f>
        <v>32.761639344262292</v>
      </c>
    </row>
    <row r="165" spans="1:19" x14ac:dyDescent="0.3">
      <c r="A165" s="177" t="s">
        <v>272</v>
      </c>
      <c r="B165" s="66"/>
      <c r="C165" s="66"/>
      <c r="D165" s="66"/>
      <c r="E165" s="66"/>
      <c r="F165" s="66"/>
      <c r="G165" s="66"/>
      <c r="H165" s="66"/>
      <c r="I165" s="66"/>
      <c r="J165" s="563" t="s">
        <v>173</v>
      </c>
      <c r="K165" s="195">
        <v>4</v>
      </c>
      <c r="L165" s="195" t="s">
        <v>12</v>
      </c>
      <c r="M165" s="195"/>
      <c r="N165" s="196">
        <v>439362</v>
      </c>
      <c r="O165" s="179">
        <v>1830000</v>
      </c>
      <c r="P165" s="180">
        <v>599538</v>
      </c>
      <c r="Q165" s="245">
        <f>P165/N165*100</f>
        <v>136.45649828615126</v>
      </c>
      <c r="R165" s="181">
        <f t="shared" si="17"/>
        <v>32.761639344262292</v>
      </c>
    </row>
    <row r="166" spans="1:19" x14ac:dyDescent="0.3">
      <c r="A166" s="144" t="s">
        <v>272</v>
      </c>
      <c r="B166" s="51"/>
      <c r="C166" s="51"/>
      <c r="D166" s="51"/>
      <c r="E166" s="51"/>
      <c r="F166" s="51"/>
      <c r="G166" s="51"/>
      <c r="H166" s="51"/>
      <c r="I166" s="51"/>
      <c r="J166" s="479" t="s">
        <v>173</v>
      </c>
      <c r="K166" s="145">
        <v>42</v>
      </c>
      <c r="L166" s="145" t="s">
        <v>101</v>
      </c>
      <c r="M166" s="145"/>
      <c r="N166" s="147">
        <v>439362</v>
      </c>
      <c r="O166" s="75">
        <v>1830000</v>
      </c>
      <c r="P166" s="152">
        <v>599538</v>
      </c>
      <c r="Q166" s="246">
        <f t="shared" ref="Q166:Q199" si="36">P166/N166*100</f>
        <v>136.45649828615126</v>
      </c>
      <c r="R166" s="151">
        <f t="shared" si="17"/>
        <v>32.761639344262292</v>
      </c>
    </row>
    <row r="167" spans="1:19" x14ac:dyDescent="0.3">
      <c r="A167" s="144" t="s">
        <v>272</v>
      </c>
      <c r="B167" s="51" t="s">
        <v>88</v>
      </c>
      <c r="C167" s="51"/>
      <c r="D167" s="51"/>
      <c r="E167" s="51"/>
      <c r="F167" s="51"/>
      <c r="G167" s="51"/>
      <c r="H167" s="51" t="s">
        <v>161</v>
      </c>
      <c r="I167" s="51"/>
      <c r="J167" s="479" t="s">
        <v>173</v>
      </c>
      <c r="K167" s="145">
        <v>421</v>
      </c>
      <c r="L167" s="145" t="s">
        <v>58</v>
      </c>
      <c r="M167" s="145"/>
      <c r="N167" s="147">
        <v>439362</v>
      </c>
      <c r="O167" s="75">
        <v>1750000</v>
      </c>
      <c r="P167" s="152">
        <f>SUM(P168:P176)</f>
        <v>599538</v>
      </c>
      <c r="Q167" s="246">
        <f t="shared" si="36"/>
        <v>136.45649828615126</v>
      </c>
      <c r="R167" s="151">
        <f t="shared" si="17"/>
        <v>34.259314285714289</v>
      </c>
    </row>
    <row r="168" spans="1:19" s="9" customFormat="1" x14ac:dyDescent="0.3">
      <c r="A168" s="542" t="s">
        <v>272</v>
      </c>
      <c r="B168" s="543" t="s">
        <v>88</v>
      </c>
      <c r="C168" s="543"/>
      <c r="D168" s="543"/>
      <c r="E168" s="543"/>
      <c r="F168" s="543"/>
      <c r="G168" s="543"/>
      <c r="H168" s="543" t="s">
        <v>161</v>
      </c>
      <c r="I168" s="543"/>
      <c r="J168" s="544" t="s">
        <v>173</v>
      </c>
      <c r="K168" s="545" t="s">
        <v>352</v>
      </c>
      <c r="L168" s="545" t="s">
        <v>353</v>
      </c>
      <c r="M168" s="545"/>
      <c r="N168" s="549">
        <v>0</v>
      </c>
      <c r="O168" s="546">
        <v>0</v>
      </c>
      <c r="P168" s="547"/>
      <c r="Q168" s="246">
        <v>0</v>
      </c>
      <c r="R168" s="151" t="e">
        <f t="shared" si="17"/>
        <v>#DIV/0!</v>
      </c>
    </row>
    <row r="169" spans="1:19" s="9" customFormat="1" x14ac:dyDescent="0.3">
      <c r="A169" s="542" t="s">
        <v>272</v>
      </c>
      <c r="B169" s="543" t="s">
        <v>88</v>
      </c>
      <c r="C169" s="543"/>
      <c r="D169" s="543"/>
      <c r="E169" s="543"/>
      <c r="F169" s="543"/>
      <c r="G169" s="543"/>
      <c r="H169" s="543" t="s">
        <v>161</v>
      </c>
      <c r="I169" s="543"/>
      <c r="J169" s="544" t="s">
        <v>173</v>
      </c>
      <c r="K169" s="545" t="s">
        <v>352</v>
      </c>
      <c r="L169" s="545" t="s">
        <v>354</v>
      </c>
      <c r="M169" s="545"/>
      <c r="N169" s="549">
        <v>439362</v>
      </c>
      <c r="O169" s="546">
        <v>0</v>
      </c>
      <c r="P169" s="547"/>
      <c r="Q169" s="246">
        <v>0</v>
      </c>
      <c r="R169" s="151" t="e">
        <f t="shared" si="17"/>
        <v>#DIV/0!</v>
      </c>
    </row>
    <row r="170" spans="1:19" s="9" customFormat="1" x14ac:dyDescent="0.3">
      <c r="A170" s="542" t="s">
        <v>272</v>
      </c>
      <c r="B170" s="543" t="s">
        <v>88</v>
      </c>
      <c r="C170" s="543"/>
      <c r="D170" s="543"/>
      <c r="E170" s="543"/>
      <c r="F170" s="543"/>
      <c r="G170" s="543"/>
      <c r="H170" s="543" t="s">
        <v>161</v>
      </c>
      <c r="I170" s="543"/>
      <c r="J170" s="544" t="s">
        <v>173</v>
      </c>
      <c r="K170" s="545" t="s">
        <v>352</v>
      </c>
      <c r="L170" s="545" t="s">
        <v>355</v>
      </c>
      <c r="M170" s="545"/>
      <c r="N170" s="549">
        <v>0</v>
      </c>
      <c r="O170" s="546">
        <v>0</v>
      </c>
      <c r="P170" s="547"/>
      <c r="Q170" s="246">
        <v>0</v>
      </c>
      <c r="R170" s="151" t="e">
        <f t="shared" si="17"/>
        <v>#DIV/0!</v>
      </c>
      <c r="S170" s="571"/>
    </row>
    <row r="171" spans="1:19" s="9" customFormat="1" x14ac:dyDescent="0.3">
      <c r="A171" s="542" t="s">
        <v>272</v>
      </c>
      <c r="B171" s="543" t="s">
        <v>88</v>
      </c>
      <c r="C171" s="543"/>
      <c r="D171" s="543"/>
      <c r="E171" s="543"/>
      <c r="F171" s="543"/>
      <c r="G171" s="543"/>
      <c r="H171" s="543" t="s">
        <v>161</v>
      </c>
      <c r="I171" s="543"/>
      <c r="J171" s="544" t="s">
        <v>173</v>
      </c>
      <c r="K171" s="545" t="s">
        <v>352</v>
      </c>
      <c r="L171" s="638" t="s">
        <v>396</v>
      </c>
      <c r="M171" s="639"/>
      <c r="N171" s="549"/>
      <c r="O171" s="546">
        <v>500000</v>
      </c>
      <c r="P171" s="547"/>
      <c r="Q171" s="246"/>
      <c r="R171" s="151">
        <f t="shared" si="17"/>
        <v>0</v>
      </c>
      <c r="S171" s="571"/>
    </row>
    <row r="172" spans="1:19" s="9" customFormat="1" x14ac:dyDescent="0.3">
      <c r="A172" s="542" t="s">
        <v>272</v>
      </c>
      <c r="B172" s="543" t="s">
        <v>88</v>
      </c>
      <c r="C172" s="543"/>
      <c r="D172" s="543"/>
      <c r="E172" s="543"/>
      <c r="F172" s="543"/>
      <c r="G172" s="543"/>
      <c r="H172" s="543" t="s">
        <v>161</v>
      </c>
      <c r="I172" s="543"/>
      <c r="J172" s="544" t="s">
        <v>173</v>
      </c>
      <c r="K172" s="545" t="s">
        <v>352</v>
      </c>
      <c r="L172" s="638" t="s">
        <v>397</v>
      </c>
      <c r="M172" s="639"/>
      <c r="N172" s="549"/>
      <c r="O172" s="546">
        <v>200000</v>
      </c>
      <c r="P172" s="547"/>
      <c r="Q172" s="246"/>
      <c r="R172" s="151">
        <f t="shared" si="17"/>
        <v>0</v>
      </c>
      <c r="S172" s="571"/>
    </row>
    <row r="173" spans="1:19" s="9" customFormat="1" x14ac:dyDescent="0.3">
      <c r="A173" s="542" t="s">
        <v>272</v>
      </c>
      <c r="B173" s="543" t="s">
        <v>88</v>
      </c>
      <c r="C173" s="543"/>
      <c r="D173" s="543"/>
      <c r="E173" s="543"/>
      <c r="F173" s="543"/>
      <c r="G173" s="543"/>
      <c r="H173" s="543" t="s">
        <v>161</v>
      </c>
      <c r="I173" s="543"/>
      <c r="J173" s="544" t="s">
        <v>173</v>
      </c>
      <c r="K173" s="545" t="s">
        <v>352</v>
      </c>
      <c r="L173" s="638" t="s">
        <v>398</v>
      </c>
      <c r="M173" s="639"/>
      <c r="N173" s="549"/>
      <c r="O173" s="546">
        <v>400000</v>
      </c>
      <c r="P173" s="547"/>
      <c r="Q173" s="246"/>
      <c r="R173" s="151">
        <f t="shared" si="17"/>
        <v>0</v>
      </c>
      <c r="S173" s="571"/>
    </row>
    <row r="174" spans="1:19" s="9" customFormat="1" x14ac:dyDescent="0.3">
      <c r="A174" s="542" t="s">
        <v>272</v>
      </c>
      <c r="B174" s="543" t="s">
        <v>88</v>
      </c>
      <c r="C174" s="543"/>
      <c r="D174" s="543"/>
      <c r="E174" s="543"/>
      <c r="F174" s="543"/>
      <c r="G174" s="543"/>
      <c r="H174" s="543" t="s">
        <v>161</v>
      </c>
      <c r="I174" s="543"/>
      <c r="J174" s="544" t="s">
        <v>173</v>
      </c>
      <c r="K174" s="545" t="s">
        <v>352</v>
      </c>
      <c r="L174" s="638" t="s">
        <v>399</v>
      </c>
      <c r="M174" s="639"/>
      <c r="N174" s="549"/>
      <c r="O174" s="546">
        <v>200000</v>
      </c>
      <c r="P174" s="547"/>
      <c r="Q174" s="246"/>
      <c r="R174" s="151">
        <f t="shared" si="17"/>
        <v>0</v>
      </c>
      <c r="S174" s="571"/>
    </row>
    <row r="175" spans="1:19" s="9" customFormat="1" x14ac:dyDescent="0.3">
      <c r="A175" s="542" t="s">
        <v>272</v>
      </c>
      <c r="B175" s="543" t="s">
        <v>88</v>
      </c>
      <c r="C175" s="543"/>
      <c r="D175" s="543"/>
      <c r="E175" s="543"/>
      <c r="F175" s="543"/>
      <c r="G175" s="543"/>
      <c r="H175" s="543" t="s">
        <v>161</v>
      </c>
      <c r="I175" s="543"/>
      <c r="J175" s="544" t="s">
        <v>173</v>
      </c>
      <c r="K175" s="545" t="s">
        <v>352</v>
      </c>
      <c r="L175" s="638" t="s">
        <v>400</v>
      </c>
      <c r="M175" s="639"/>
      <c r="N175" s="549"/>
      <c r="O175" s="546">
        <v>400000</v>
      </c>
      <c r="P175" s="547">
        <v>567217</v>
      </c>
      <c r="Q175" s="246"/>
      <c r="R175" s="151">
        <f t="shared" si="17"/>
        <v>141.80425</v>
      </c>
      <c r="S175" s="571"/>
    </row>
    <row r="176" spans="1:19" s="9" customFormat="1" x14ac:dyDescent="0.3">
      <c r="A176" s="542" t="s">
        <v>272</v>
      </c>
      <c r="B176" s="543" t="s">
        <v>88</v>
      </c>
      <c r="C176" s="543"/>
      <c r="D176" s="543"/>
      <c r="E176" s="543"/>
      <c r="F176" s="543"/>
      <c r="G176" s="543"/>
      <c r="H176" s="543" t="s">
        <v>161</v>
      </c>
      <c r="I176" s="543"/>
      <c r="J176" s="544" t="s">
        <v>173</v>
      </c>
      <c r="K176" s="545" t="s">
        <v>352</v>
      </c>
      <c r="L176" s="638" t="s">
        <v>401</v>
      </c>
      <c r="M176" s="639"/>
      <c r="N176" s="549"/>
      <c r="O176" s="546">
        <v>50000</v>
      </c>
      <c r="P176" s="547">
        <v>32321</v>
      </c>
      <c r="Q176" s="246"/>
      <c r="R176" s="151">
        <f t="shared" si="17"/>
        <v>64.641999999999996</v>
      </c>
      <c r="S176" s="571"/>
    </row>
    <row r="177" spans="1:19" s="9" customFormat="1" x14ac:dyDescent="0.3">
      <c r="A177" s="542" t="s">
        <v>272</v>
      </c>
      <c r="B177" s="543" t="s">
        <v>88</v>
      </c>
      <c r="C177" s="543"/>
      <c r="D177" s="543"/>
      <c r="E177" s="543"/>
      <c r="F177" s="543"/>
      <c r="G177" s="543"/>
      <c r="H177" s="543" t="s">
        <v>161</v>
      </c>
      <c r="I177" s="543"/>
      <c r="J177" s="544" t="s">
        <v>173</v>
      </c>
      <c r="K177" s="545" t="s">
        <v>124</v>
      </c>
      <c r="L177" s="638" t="s">
        <v>125</v>
      </c>
      <c r="M177" s="639"/>
      <c r="N177" s="549"/>
      <c r="O177" s="546">
        <v>80000</v>
      </c>
      <c r="P177" s="547"/>
      <c r="Q177" s="246"/>
      <c r="R177" s="151"/>
      <c r="S177" s="571"/>
    </row>
    <row r="178" spans="1:19" s="9" customFormat="1" x14ac:dyDescent="0.3">
      <c r="A178" s="579" t="s">
        <v>273</v>
      </c>
      <c r="B178" s="580" t="s">
        <v>88</v>
      </c>
      <c r="C178" s="580"/>
      <c r="D178" s="580"/>
      <c r="E178" s="580"/>
      <c r="F178" s="580"/>
      <c r="G178" s="580"/>
      <c r="H178" s="580" t="s">
        <v>161</v>
      </c>
      <c r="I178" s="580"/>
      <c r="J178" s="581" t="s">
        <v>246</v>
      </c>
      <c r="K178" s="653" t="s">
        <v>381</v>
      </c>
      <c r="L178" s="654"/>
      <c r="M178" s="655"/>
      <c r="N178" s="582"/>
      <c r="O178" s="583">
        <f>O179</f>
        <v>100000</v>
      </c>
      <c r="P178" s="584">
        <f>P179</f>
        <v>33514</v>
      </c>
      <c r="Q178" s="250"/>
      <c r="R178" s="143"/>
    </row>
    <row r="179" spans="1:19" s="9" customFormat="1" x14ac:dyDescent="0.3">
      <c r="A179" s="542" t="s">
        <v>273</v>
      </c>
      <c r="B179" s="543"/>
      <c r="C179" s="543"/>
      <c r="D179" s="543"/>
      <c r="E179" s="543"/>
      <c r="F179" s="543"/>
      <c r="G179" s="543"/>
      <c r="H179" s="543"/>
      <c r="I179" s="543"/>
      <c r="J179" s="544" t="s">
        <v>246</v>
      </c>
      <c r="K179" s="545" t="s">
        <v>11</v>
      </c>
      <c r="L179" s="638" t="s">
        <v>12</v>
      </c>
      <c r="M179" s="639"/>
      <c r="N179" s="549"/>
      <c r="O179" s="546">
        <v>100000</v>
      </c>
      <c r="P179" s="547">
        <v>33514</v>
      </c>
      <c r="Q179" s="246"/>
      <c r="R179" s="151"/>
    </row>
    <row r="180" spans="1:19" s="9" customFormat="1" x14ac:dyDescent="0.3">
      <c r="A180" s="542" t="s">
        <v>273</v>
      </c>
      <c r="B180" s="543"/>
      <c r="C180" s="543"/>
      <c r="D180" s="543"/>
      <c r="E180" s="543"/>
      <c r="F180" s="543"/>
      <c r="G180" s="543"/>
      <c r="H180" s="543"/>
      <c r="I180" s="543"/>
      <c r="J180" s="544" t="s">
        <v>246</v>
      </c>
      <c r="K180" s="545" t="s">
        <v>98</v>
      </c>
      <c r="L180" s="638" t="s">
        <v>57</v>
      </c>
      <c r="M180" s="639"/>
      <c r="N180" s="549"/>
      <c r="O180" s="546">
        <v>100000</v>
      </c>
      <c r="P180" s="547">
        <v>33514</v>
      </c>
      <c r="Q180" s="246"/>
      <c r="R180" s="151"/>
    </row>
    <row r="181" spans="1:19" s="9" customFormat="1" x14ac:dyDescent="0.3">
      <c r="A181" s="542" t="s">
        <v>273</v>
      </c>
      <c r="B181" s="543" t="s">
        <v>88</v>
      </c>
      <c r="C181" s="543"/>
      <c r="D181" s="543"/>
      <c r="E181" s="543"/>
      <c r="F181" s="543"/>
      <c r="G181" s="543"/>
      <c r="H181" s="543" t="s">
        <v>161</v>
      </c>
      <c r="I181" s="543"/>
      <c r="J181" s="544" t="s">
        <v>246</v>
      </c>
      <c r="K181" s="545" t="s">
        <v>114</v>
      </c>
      <c r="L181" s="638" t="s">
        <v>58</v>
      </c>
      <c r="M181" s="639"/>
      <c r="N181" s="549"/>
      <c r="O181" s="546">
        <v>100000</v>
      </c>
      <c r="P181" s="547">
        <v>33514</v>
      </c>
      <c r="Q181" s="246"/>
      <c r="R181" s="151"/>
    </row>
    <row r="182" spans="1:19" x14ac:dyDescent="0.3">
      <c r="A182" s="136" t="s">
        <v>274</v>
      </c>
      <c r="B182" s="102" t="s">
        <v>88</v>
      </c>
      <c r="C182" s="102"/>
      <c r="D182" s="102"/>
      <c r="E182" s="102"/>
      <c r="F182" s="102"/>
      <c r="G182" s="102"/>
      <c r="H182" s="102" t="s">
        <v>161</v>
      </c>
      <c r="I182" s="102"/>
      <c r="J182" s="478" t="s">
        <v>173</v>
      </c>
      <c r="K182" s="137" t="s">
        <v>382</v>
      </c>
      <c r="L182" s="137"/>
      <c r="M182" s="137"/>
      <c r="N182" s="139">
        <f>N191+N183</f>
        <v>234975</v>
      </c>
      <c r="O182" s="140">
        <f t="shared" ref="O182:P182" si="37">O191+O183</f>
        <v>360000</v>
      </c>
      <c r="P182" s="141">
        <f t="shared" si="37"/>
        <v>0</v>
      </c>
      <c r="Q182" s="250">
        <f t="shared" si="36"/>
        <v>0</v>
      </c>
      <c r="R182" s="143">
        <f t="shared" si="17"/>
        <v>0</v>
      </c>
    </row>
    <row r="183" spans="1:19" s="9" customFormat="1" x14ac:dyDescent="0.3">
      <c r="A183" s="144" t="s">
        <v>274</v>
      </c>
      <c r="B183" s="454"/>
      <c r="C183" s="454"/>
      <c r="D183" s="454"/>
      <c r="E183" s="454"/>
      <c r="F183" s="454"/>
      <c r="G183" s="454"/>
      <c r="H183" s="454"/>
      <c r="I183" s="454"/>
      <c r="J183" s="479" t="s">
        <v>173</v>
      </c>
      <c r="K183" s="456" t="s">
        <v>97</v>
      </c>
      <c r="L183" s="456" t="s">
        <v>10</v>
      </c>
      <c r="M183" s="456"/>
      <c r="N183" s="443">
        <v>234975</v>
      </c>
      <c r="O183" s="458">
        <v>250000</v>
      </c>
      <c r="P183" s="197"/>
      <c r="Q183" s="246">
        <v>0</v>
      </c>
      <c r="R183" s="151">
        <v>0</v>
      </c>
    </row>
    <row r="184" spans="1:19" s="9" customFormat="1" x14ac:dyDescent="0.3">
      <c r="A184" s="144" t="s">
        <v>274</v>
      </c>
      <c r="B184" s="454"/>
      <c r="C184" s="454"/>
      <c r="D184" s="454"/>
      <c r="E184" s="454"/>
      <c r="F184" s="454"/>
      <c r="G184" s="454"/>
      <c r="H184" s="454"/>
      <c r="I184" s="454"/>
      <c r="J184" s="479" t="s">
        <v>173</v>
      </c>
      <c r="K184" s="456" t="s">
        <v>92</v>
      </c>
      <c r="L184" s="145" t="s">
        <v>44</v>
      </c>
      <c r="M184" s="145"/>
      <c r="N184" s="443">
        <v>234975</v>
      </c>
      <c r="O184" s="458">
        <f t="shared" ref="O184" si="38">O185+O187</f>
        <v>0</v>
      </c>
      <c r="P184" s="197"/>
      <c r="Q184" s="246">
        <v>0</v>
      </c>
      <c r="R184" s="151">
        <v>0</v>
      </c>
    </row>
    <row r="185" spans="1:19" s="9" customFormat="1" x14ac:dyDescent="0.3">
      <c r="A185" s="144" t="s">
        <v>274</v>
      </c>
      <c r="B185" s="454" t="s">
        <v>88</v>
      </c>
      <c r="C185" s="454"/>
      <c r="D185" s="454"/>
      <c r="E185" s="454"/>
      <c r="F185" s="454"/>
      <c r="G185" s="454"/>
      <c r="H185" s="454" t="s">
        <v>161</v>
      </c>
      <c r="I185" s="454"/>
      <c r="J185" s="479" t="s">
        <v>173</v>
      </c>
      <c r="K185" s="456" t="s">
        <v>91</v>
      </c>
      <c r="L185" s="145" t="s">
        <v>47</v>
      </c>
      <c r="M185" s="145"/>
      <c r="N185" s="560">
        <v>10000</v>
      </c>
      <c r="O185" s="459">
        <f t="shared" ref="O185" si="39">O186</f>
        <v>0</v>
      </c>
      <c r="P185" s="460"/>
      <c r="Q185" s="246">
        <v>0</v>
      </c>
      <c r="R185" s="151">
        <v>0</v>
      </c>
    </row>
    <row r="186" spans="1:19" s="9" customFormat="1" x14ac:dyDescent="0.3">
      <c r="A186" s="542" t="s">
        <v>274</v>
      </c>
      <c r="B186" s="554" t="s">
        <v>88</v>
      </c>
      <c r="C186" s="554"/>
      <c r="D186" s="554"/>
      <c r="E186" s="554"/>
      <c r="F186" s="554"/>
      <c r="G186" s="554"/>
      <c r="H186" s="554" t="s">
        <v>161</v>
      </c>
      <c r="I186" s="554"/>
      <c r="J186" s="544" t="s">
        <v>173</v>
      </c>
      <c r="K186" s="555" t="s">
        <v>360</v>
      </c>
      <c r="L186" s="545" t="s">
        <v>361</v>
      </c>
      <c r="M186" s="545"/>
      <c r="N186" s="556">
        <v>10000</v>
      </c>
      <c r="O186" s="557">
        <v>0</v>
      </c>
      <c r="P186" s="558"/>
      <c r="Q186" s="561">
        <v>0</v>
      </c>
      <c r="R186" s="562">
        <v>0</v>
      </c>
    </row>
    <row r="187" spans="1:19" s="9" customFormat="1" x14ac:dyDescent="0.3">
      <c r="A187" s="144" t="s">
        <v>274</v>
      </c>
      <c r="B187" s="454" t="s">
        <v>88</v>
      </c>
      <c r="C187" s="454"/>
      <c r="D187" s="454"/>
      <c r="E187" s="454"/>
      <c r="F187" s="454"/>
      <c r="G187" s="454"/>
      <c r="H187" s="454" t="s">
        <v>161</v>
      </c>
      <c r="I187" s="454"/>
      <c r="J187" s="479" t="s">
        <v>173</v>
      </c>
      <c r="K187" s="456" t="s">
        <v>93</v>
      </c>
      <c r="L187" s="145" t="s">
        <v>363</v>
      </c>
      <c r="M187" s="145"/>
      <c r="N187" s="560">
        <v>224975</v>
      </c>
      <c r="O187" s="459">
        <f t="shared" ref="O187" si="40">O188</f>
        <v>0</v>
      </c>
      <c r="P187" s="460"/>
      <c r="Q187" s="246">
        <v>0</v>
      </c>
      <c r="R187" s="151">
        <v>0</v>
      </c>
    </row>
    <row r="188" spans="1:19" s="9" customFormat="1" x14ac:dyDescent="0.3">
      <c r="A188" s="542" t="s">
        <v>274</v>
      </c>
      <c r="B188" s="554" t="s">
        <v>88</v>
      </c>
      <c r="C188" s="554"/>
      <c r="D188" s="554"/>
      <c r="E188" s="554"/>
      <c r="F188" s="554"/>
      <c r="G188" s="554"/>
      <c r="H188" s="554" t="s">
        <v>161</v>
      </c>
      <c r="I188" s="554"/>
      <c r="J188" s="544" t="s">
        <v>173</v>
      </c>
      <c r="K188" s="555" t="s">
        <v>362</v>
      </c>
      <c r="L188" s="545" t="s">
        <v>364</v>
      </c>
      <c r="M188" s="545"/>
      <c r="N188" s="556">
        <v>224975</v>
      </c>
      <c r="O188" s="557">
        <v>0</v>
      </c>
      <c r="P188" s="558"/>
      <c r="Q188" s="561">
        <v>0</v>
      </c>
      <c r="R188" s="562">
        <v>0</v>
      </c>
    </row>
    <row r="189" spans="1:19" s="9" customFormat="1" x14ac:dyDescent="0.3">
      <c r="A189" s="542" t="s">
        <v>274</v>
      </c>
      <c r="B189" s="554" t="s">
        <v>88</v>
      </c>
      <c r="C189" s="554"/>
      <c r="D189" s="554"/>
      <c r="E189" s="554"/>
      <c r="F189" s="554"/>
      <c r="G189" s="554"/>
      <c r="H189" s="554" t="s">
        <v>161</v>
      </c>
      <c r="I189" s="554"/>
      <c r="J189" s="544" t="s">
        <v>173</v>
      </c>
      <c r="K189" s="555" t="s">
        <v>152</v>
      </c>
      <c r="L189" s="638" t="s">
        <v>104</v>
      </c>
      <c r="M189" s="639"/>
      <c r="N189" s="556"/>
      <c r="O189" s="557">
        <v>250000</v>
      </c>
      <c r="P189" s="558"/>
      <c r="Q189" s="561"/>
      <c r="R189" s="562"/>
    </row>
    <row r="190" spans="1:19" s="9" customFormat="1" x14ac:dyDescent="0.3">
      <c r="A190" s="542" t="s">
        <v>274</v>
      </c>
      <c r="B190" s="554" t="s">
        <v>88</v>
      </c>
      <c r="C190" s="554"/>
      <c r="D190" s="554"/>
      <c r="E190" s="554"/>
      <c r="F190" s="554"/>
      <c r="G190" s="554"/>
      <c r="H190" s="554" t="s">
        <v>161</v>
      </c>
      <c r="I190" s="554"/>
      <c r="J190" s="544" t="s">
        <v>173</v>
      </c>
      <c r="K190" s="555" t="s">
        <v>153</v>
      </c>
      <c r="L190" s="638" t="s">
        <v>52</v>
      </c>
      <c r="M190" s="639"/>
      <c r="N190" s="556"/>
      <c r="O190" s="557">
        <v>250000</v>
      </c>
      <c r="P190" s="558"/>
      <c r="Q190" s="561"/>
      <c r="R190" s="562"/>
    </row>
    <row r="191" spans="1:19" x14ac:dyDescent="0.3">
      <c r="A191" s="144" t="s">
        <v>274</v>
      </c>
      <c r="B191" s="51"/>
      <c r="C191" s="51"/>
      <c r="D191" s="51"/>
      <c r="E191" s="51"/>
      <c r="F191" s="51"/>
      <c r="G191" s="51"/>
      <c r="H191" s="51"/>
      <c r="I191" s="51"/>
      <c r="J191" s="479" t="s">
        <v>173</v>
      </c>
      <c r="K191" s="145">
        <v>4</v>
      </c>
      <c r="L191" s="145" t="s">
        <v>12</v>
      </c>
      <c r="M191" s="145"/>
      <c r="N191" s="147"/>
      <c r="O191" s="75">
        <v>110000</v>
      </c>
      <c r="P191" s="152"/>
      <c r="Q191" s="246" t="e">
        <f t="shared" si="36"/>
        <v>#DIV/0!</v>
      </c>
      <c r="R191" s="151">
        <f t="shared" si="17"/>
        <v>0</v>
      </c>
    </row>
    <row r="192" spans="1:19" x14ac:dyDescent="0.3">
      <c r="A192" s="144" t="s">
        <v>274</v>
      </c>
      <c r="B192" s="51"/>
      <c r="C192" s="51"/>
      <c r="D192" s="51"/>
      <c r="E192" s="51"/>
      <c r="F192" s="51"/>
      <c r="G192" s="51"/>
      <c r="H192" s="51"/>
      <c r="I192" s="51"/>
      <c r="J192" s="479" t="s">
        <v>173</v>
      </c>
      <c r="K192" s="145">
        <v>42</v>
      </c>
      <c r="L192" s="145" t="s">
        <v>57</v>
      </c>
      <c r="M192" s="145"/>
      <c r="N192" s="147"/>
      <c r="O192" s="75">
        <v>110000</v>
      </c>
      <c r="P192" s="152"/>
      <c r="Q192" s="246" t="e">
        <f t="shared" si="36"/>
        <v>#DIV/0!</v>
      </c>
      <c r="R192" s="151">
        <f t="shared" si="17"/>
        <v>0</v>
      </c>
    </row>
    <row r="193" spans="1:23" x14ac:dyDescent="0.3">
      <c r="A193" s="144" t="s">
        <v>274</v>
      </c>
      <c r="B193" s="51" t="s">
        <v>88</v>
      </c>
      <c r="C193" s="51"/>
      <c r="D193" s="51"/>
      <c r="E193" s="51"/>
      <c r="F193" s="51"/>
      <c r="G193" s="51"/>
      <c r="H193" s="51" t="s">
        <v>161</v>
      </c>
      <c r="I193" s="51"/>
      <c r="J193" s="479" t="s">
        <v>173</v>
      </c>
      <c r="K193" s="145">
        <v>421</v>
      </c>
      <c r="L193" s="145" t="s">
        <v>58</v>
      </c>
      <c r="M193" s="145"/>
      <c r="N193" s="147"/>
      <c r="O193" s="75">
        <v>110000</v>
      </c>
      <c r="P193" s="152"/>
      <c r="Q193" s="246">
        <v>0</v>
      </c>
      <c r="R193" s="151">
        <f t="shared" si="17"/>
        <v>0</v>
      </c>
    </row>
    <row r="194" spans="1:23" s="9" customFormat="1" x14ac:dyDescent="0.3">
      <c r="A194" s="144" t="s">
        <v>274</v>
      </c>
      <c r="B194" s="51" t="s">
        <v>88</v>
      </c>
      <c r="C194" s="51"/>
      <c r="D194" s="51"/>
      <c r="E194" s="51"/>
      <c r="F194" s="51"/>
      <c r="G194" s="51"/>
      <c r="H194" s="51" t="s">
        <v>161</v>
      </c>
      <c r="I194" s="51"/>
      <c r="J194" s="479" t="s">
        <v>173</v>
      </c>
      <c r="K194" s="145" t="s">
        <v>124</v>
      </c>
      <c r="L194" s="145" t="s">
        <v>125</v>
      </c>
      <c r="M194" s="145"/>
      <c r="N194" s="147">
        <v>0</v>
      </c>
      <c r="O194" s="75">
        <v>0</v>
      </c>
      <c r="P194" s="152"/>
      <c r="Q194" s="246">
        <v>0</v>
      </c>
      <c r="R194" s="151">
        <v>0</v>
      </c>
      <c r="S194" s="48"/>
      <c r="T194" s="48"/>
      <c r="U194" s="48"/>
      <c r="V194" s="48"/>
      <c r="W194" s="47"/>
    </row>
    <row r="195" spans="1:23" s="9" customFormat="1" x14ac:dyDescent="0.3">
      <c r="A195" s="136" t="s">
        <v>383</v>
      </c>
      <c r="B195" s="102" t="s">
        <v>88</v>
      </c>
      <c r="C195" s="102"/>
      <c r="D195" s="102"/>
      <c r="E195" s="102"/>
      <c r="F195" s="102"/>
      <c r="G195" s="102"/>
      <c r="H195" s="102" t="s">
        <v>161</v>
      </c>
      <c r="I195" s="102"/>
      <c r="J195" s="478" t="s">
        <v>173</v>
      </c>
      <c r="K195" s="137" t="s">
        <v>384</v>
      </c>
      <c r="L195" s="137"/>
      <c r="M195" s="137"/>
      <c r="N195" s="162">
        <f t="shared" ref="N195:P195" si="41">N196</f>
        <v>24152</v>
      </c>
      <c r="O195" s="163">
        <f t="shared" si="41"/>
        <v>0</v>
      </c>
      <c r="P195" s="164">
        <f t="shared" si="41"/>
        <v>0</v>
      </c>
      <c r="Q195" s="250">
        <v>0</v>
      </c>
      <c r="R195" s="143">
        <v>0</v>
      </c>
      <c r="S195" s="48"/>
      <c r="T195" s="48"/>
      <c r="U195" s="48"/>
      <c r="V195" s="48"/>
      <c r="W195" s="47"/>
    </row>
    <row r="196" spans="1:23" s="9" customFormat="1" x14ac:dyDescent="0.3">
      <c r="A196" s="144" t="s">
        <v>383</v>
      </c>
      <c r="B196" s="51"/>
      <c r="C196" s="51"/>
      <c r="D196" s="51"/>
      <c r="E196" s="51"/>
      <c r="F196" s="51"/>
      <c r="G196" s="51"/>
      <c r="H196" s="51"/>
      <c r="I196" s="51"/>
      <c r="J196" s="487" t="s">
        <v>246</v>
      </c>
      <c r="K196" s="145" t="s">
        <v>11</v>
      </c>
      <c r="L196" s="145" t="s">
        <v>12</v>
      </c>
      <c r="M196" s="145"/>
      <c r="N196" s="165">
        <v>24152</v>
      </c>
      <c r="O196" s="75">
        <v>0</v>
      </c>
      <c r="P196" s="152"/>
      <c r="Q196" s="246">
        <v>0</v>
      </c>
      <c r="R196" s="151">
        <v>0</v>
      </c>
      <c r="S196" s="48"/>
      <c r="T196" s="48"/>
      <c r="U196" s="553"/>
      <c r="V196" s="48"/>
      <c r="W196" s="47"/>
    </row>
    <row r="197" spans="1:23" s="9" customFormat="1" x14ac:dyDescent="0.3">
      <c r="A197" s="456" t="s">
        <v>383</v>
      </c>
      <c r="B197" s="50"/>
      <c r="C197" s="51"/>
      <c r="D197" s="51"/>
      <c r="E197" s="51"/>
      <c r="F197" s="51"/>
      <c r="G197" s="51"/>
      <c r="H197" s="51"/>
      <c r="I197" s="52"/>
      <c r="J197" s="454" t="s">
        <v>246</v>
      </c>
      <c r="K197" s="276" t="s">
        <v>98</v>
      </c>
      <c r="L197" s="145" t="s">
        <v>57</v>
      </c>
      <c r="M197" s="146"/>
      <c r="N197" s="75">
        <v>24152</v>
      </c>
      <c r="O197" s="75">
        <v>0</v>
      </c>
      <c r="P197" s="152"/>
      <c r="Q197" s="150">
        <v>0</v>
      </c>
      <c r="R197" s="151">
        <v>0</v>
      </c>
      <c r="S197" s="48"/>
      <c r="T197" s="48"/>
      <c r="U197" s="48"/>
      <c r="V197" s="48"/>
      <c r="W197" s="47"/>
    </row>
    <row r="198" spans="1:23" s="9" customFormat="1" x14ac:dyDescent="0.3">
      <c r="A198" s="172" t="s">
        <v>383</v>
      </c>
      <c r="B198" s="57" t="s">
        <v>88</v>
      </c>
      <c r="C198" s="57"/>
      <c r="D198" s="57"/>
      <c r="E198" s="57"/>
      <c r="F198" s="57"/>
      <c r="G198" s="57"/>
      <c r="H198" s="57" t="s">
        <v>161</v>
      </c>
      <c r="I198" s="57"/>
      <c r="J198" s="499" t="s">
        <v>246</v>
      </c>
      <c r="K198" s="184" t="s">
        <v>114</v>
      </c>
      <c r="L198" s="184" t="s">
        <v>58</v>
      </c>
      <c r="M198" s="184"/>
      <c r="N198" s="186">
        <v>24152</v>
      </c>
      <c r="O198" s="173">
        <v>0</v>
      </c>
      <c r="P198" s="174"/>
      <c r="Q198" s="247">
        <v>0</v>
      </c>
      <c r="R198" s="176">
        <v>0</v>
      </c>
      <c r="S198" s="48"/>
      <c r="T198" s="48"/>
      <c r="U198" s="48"/>
      <c r="V198" s="48"/>
      <c r="W198" s="47"/>
    </row>
    <row r="199" spans="1:23" s="9" customFormat="1" x14ac:dyDescent="0.3">
      <c r="A199" s="217"/>
      <c r="B199" s="222"/>
      <c r="C199" s="216"/>
      <c r="D199" s="216"/>
      <c r="E199" s="216"/>
      <c r="F199" s="216"/>
      <c r="G199" s="216"/>
      <c r="H199" s="216"/>
      <c r="I199" s="216"/>
      <c r="J199" s="486" t="s">
        <v>207</v>
      </c>
      <c r="K199" s="218" t="s">
        <v>208</v>
      </c>
      <c r="L199" s="218"/>
      <c r="M199" s="224"/>
      <c r="N199" s="219">
        <f>N200</f>
        <v>89750</v>
      </c>
      <c r="O199" s="220">
        <f t="shared" ref="O199:P199" si="42">O200</f>
        <v>1610000</v>
      </c>
      <c r="P199" s="221">
        <f t="shared" si="42"/>
        <v>0</v>
      </c>
      <c r="Q199" s="464">
        <f t="shared" si="36"/>
        <v>0</v>
      </c>
      <c r="R199" s="465">
        <f t="shared" ref="R199" si="43">P199/O199*100</f>
        <v>0</v>
      </c>
      <c r="S199" s="48"/>
      <c r="T199" s="48"/>
      <c r="U199" s="48"/>
      <c r="V199" s="48"/>
      <c r="W199" s="47"/>
    </row>
    <row r="200" spans="1:23" x14ac:dyDescent="0.3">
      <c r="A200" s="123" t="s">
        <v>275</v>
      </c>
      <c r="B200" s="500" t="s">
        <v>88</v>
      </c>
      <c r="C200" s="500"/>
      <c r="D200" s="500"/>
      <c r="E200" s="500"/>
      <c r="F200" s="500" t="s">
        <v>159</v>
      </c>
      <c r="G200" s="500"/>
      <c r="H200" s="500" t="s">
        <v>161</v>
      </c>
      <c r="I200" s="500"/>
      <c r="J200" s="476"/>
      <c r="K200" s="501" t="s">
        <v>206</v>
      </c>
      <c r="L200" s="501"/>
      <c r="M200" s="501"/>
      <c r="N200" s="124">
        <f>N201+N213+N209</f>
        <v>89750</v>
      </c>
      <c r="O200" s="502">
        <f>O201+O213+O209+O217+O205</f>
        <v>1610000</v>
      </c>
      <c r="P200" s="503">
        <f t="shared" ref="P200" si="44">P201+P213+P209</f>
        <v>0</v>
      </c>
      <c r="Q200" s="504">
        <f t="shared" ref="Q200:Q290" si="45">P200/N200*100</f>
        <v>0</v>
      </c>
      <c r="R200" s="128">
        <f t="shared" ref="R200:R291" si="46">P200/O200*100</f>
        <v>0</v>
      </c>
      <c r="S200" s="49"/>
    </row>
    <row r="201" spans="1:23" s="5" customFormat="1" x14ac:dyDescent="0.3">
      <c r="A201" s="136" t="s">
        <v>303</v>
      </c>
      <c r="B201" s="102" t="s">
        <v>88</v>
      </c>
      <c r="C201" s="102"/>
      <c r="D201" s="102"/>
      <c r="E201" s="102"/>
      <c r="F201" s="102" t="s">
        <v>159</v>
      </c>
      <c r="G201" s="102"/>
      <c r="H201" s="102" t="s">
        <v>161</v>
      </c>
      <c r="I201" s="102"/>
      <c r="J201" s="478" t="s">
        <v>245</v>
      </c>
      <c r="K201" s="137" t="s">
        <v>387</v>
      </c>
      <c r="L201" s="137"/>
      <c r="M201" s="137"/>
      <c r="N201" s="139">
        <f>N203</f>
        <v>0</v>
      </c>
      <c r="O201" s="163">
        <f t="shared" ref="O201:P203" si="47">O202</f>
        <v>1300000</v>
      </c>
      <c r="P201" s="164">
        <f t="shared" si="47"/>
        <v>0</v>
      </c>
      <c r="Q201" s="250" t="e">
        <f>P201/N201*100</f>
        <v>#DIV/0!</v>
      </c>
      <c r="R201" s="143">
        <f>P201/O201*100</f>
        <v>0</v>
      </c>
    </row>
    <row r="202" spans="1:23" s="5" customFormat="1" x14ac:dyDescent="0.3">
      <c r="A202" s="144" t="s">
        <v>303</v>
      </c>
      <c r="B202" s="51"/>
      <c r="C202" s="51"/>
      <c r="D202" s="51"/>
      <c r="E202" s="51"/>
      <c r="F202" s="51"/>
      <c r="G202" s="51"/>
      <c r="H202" s="51"/>
      <c r="I202" s="51"/>
      <c r="J202" s="479" t="s">
        <v>245</v>
      </c>
      <c r="K202" s="145">
        <v>3</v>
      </c>
      <c r="L202" s="145" t="s">
        <v>10</v>
      </c>
      <c r="M202" s="145"/>
      <c r="N202" s="147"/>
      <c r="O202" s="75">
        <v>1300000</v>
      </c>
      <c r="P202" s="152">
        <f t="shared" si="47"/>
        <v>0</v>
      </c>
      <c r="Q202" s="246" t="e">
        <f>P202/N202*100</f>
        <v>#DIV/0!</v>
      </c>
      <c r="R202" s="151">
        <f t="shared" si="46"/>
        <v>0</v>
      </c>
    </row>
    <row r="203" spans="1:23" s="5" customFormat="1" x14ac:dyDescent="0.3">
      <c r="A203" s="144" t="s">
        <v>303</v>
      </c>
      <c r="B203" s="51"/>
      <c r="C203" s="51"/>
      <c r="D203" s="51"/>
      <c r="E203" s="51"/>
      <c r="F203" s="51"/>
      <c r="G203" s="51"/>
      <c r="H203" s="51"/>
      <c r="I203" s="51"/>
      <c r="J203" s="479" t="s">
        <v>245</v>
      </c>
      <c r="K203" s="145">
        <v>38</v>
      </c>
      <c r="L203" s="145" t="s">
        <v>102</v>
      </c>
      <c r="M203" s="145"/>
      <c r="N203" s="147"/>
      <c r="O203" s="75">
        <v>1300000</v>
      </c>
      <c r="P203" s="152">
        <f t="shared" si="47"/>
        <v>0</v>
      </c>
      <c r="Q203" s="246" t="e">
        <f t="shared" ref="Q203:Q204" si="48">P203/N203*100</f>
        <v>#DIV/0!</v>
      </c>
      <c r="R203" s="151">
        <f t="shared" si="46"/>
        <v>0</v>
      </c>
    </row>
    <row r="204" spans="1:23" s="5" customFormat="1" x14ac:dyDescent="0.3">
      <c r="A204" s="144" t="s">
        <v>303</v>
      </c>
      <c r="B204" s="51" t="s">
        <v>88</v>
      </c>
      <c r="C204" s="51"/>
      <c r="D204" s="51"/>
      <c r="E204" s="51"/>
      <c r="F204" s="51" t="s">
        <v>159</v>
      </c>
      <c r="G204" s="51"/>
      <c r="H204" s="51" t="s">
        <v>161</v>
      </c>
      <c r="I204" s="51"/>
      <c r="J204" s="479" t="s">
        <v>245</v>
      </c>
      <c r="K204" s="145">
        <v>386</v>
      </c>
      <c r="L204" s="145" t="s">
        <v>55</v>
      </c>
      <c r="M204" s="145"/>
      <c r="N204" s="147"/>
      <c r="O204" s="75">
        <v>0</v>
      </c>
      <c r="P204" s="152">
        <v>0</v>
      </c>
      <c r="Q204" s="246" t="e">
        <f t="shared" si="48"/>
        <v>#DIV/0!</v>
      </c>
      <c r="R204" s="151" t="e">
        <f t="shared" si="46"/>
        <v>#DIV/0!</v>
      </c>
    </row>
    <row r="205" spans="1:23" s="9" customFormat="1" x14ac:dyDescent="0.3">
      <c r="A205" s="136" t="s">
        <v>276</v>
      </c>
      <c r="B205" s="102" t="s">
        <v>88</v>
      </c>
      <c r="C205" s="102"/>
      <c r="D205" s="102"/>
      <c r="E205" s="102"/>
      <c r="F205" s="102"/>
      <c r="G205" s="102"/>
      <c r="H205" s="102" t="s">
        <v>161</v>
      </c>
      <c r="I205" s="102"/>
      <c r="J205" s="478" t="s">
        <v>327</v>
      </c>
      <c r="K205" s="137" t="s">
        <v>386</v>
      </c>
      <c r="L205" s="137"/>
      <c r="M205" s="138"/>
      <c r="N205" s="139"/>
      <c r="O205" s="163">
        <f>O206</f>
        <v>80000</v>
      </c>
      <c r="P205" s="164">
        <f>P206</f>
        <v>0</v>
      </c>
      <c r="Q205" s="250"/>
      <c r="R205" s="143"/>
    </row>
    <row r="206" spans="1:23" s="9" customFormat="1" x14ac:dyDescent="0.3">
      <c r="A206" s="144" t="s">
        <v>276</v>
      </c>
      <c r="B206" s="51"/>
      <c r="C206" s="51"/>
      <c r="D206" s="51"/>
      <c r="E206" s="51"/>
      <c r="F206" s="51"/>
      <c r="G206" s="51"/>
      <c r="H206" s="51"/>
      <c r="I206" s="51"/>
      <c r="J206" s="479" t="s">
        <v>327</v>
      </c>
      <c r="K206" s="145" t="s">
        <v>11</v>
      </c>
      <c r="L206" s="615" t="s">
        <v>10</v>
      </c>
      <c r="M206" s="616"/>
      <c r="N206" s="147"/>
      <c r="O206" s="75">
        <v>80000</v>
      </c>
      <c r="P206" s="152"/>
      <c r="Q206" s="246"/>
      <c r="R206" s="151"/>
    </row>
    <row r="207" spans="1:23" s="9" customFormat="1" x14ac:dyDescent="0.3">
      <c r="A207" s="144" t="s">
        <v>276</v>
      </c>
      <c r="B207" s="51"/>
      <c r="C207" s="51"/>
      <c r="D207" s="51"/>
      <c r="E207" s="51"/>
      <c r="F207" s="51"/>
      <c r="G207" s="51"/>
      <c r="H207" s="51"/>
      <c r="I207" s="51"/>
      <c r="J207" s="479" t="s">
        <v>327</v>
      </c>
      <c r="K207" s="145" t="s">
        <v>98</v>
      </c>
      <c r="L207" s="615" t="s">
        <v>57</v>
      </c>
      <c r="M207" s="616"/>
      <c r="N207" s="147"/>
      <c r="O207" s="75">
        <v>80000</v>
      </c>
      <c r="P207" s="152"/>
      <c r="Q207" s="246"/>
      <c r="R207" s="151"/>
    </row>
    <row r="208" spans="1:23" s="9" customFormat="1" x14ac:dyDescent="0.3">
      <c r="A208" s="144" t="s">
        <v>276</v>
      </c>
      <c r="B208" s="51" t="s">
        <v>161</v>
      </c>
      <c r="C208" s="51"/>
      <c r="D208" s="51"/>
      <c r="E208" s="51"/>
      <c r="F208" s="51"/>
      <c r="G208" s="51"/>
      <c r="H208" s="51" t="s">
        <v>161</v>
      </c>
      <c r="I208" s="51"/>
      <c r="J208" s="479" t="s">
        <v>327</v>
      </c>
      <c r="K208" s="145" t="s">
        <v>114</v>
      </c>
      <c r="L208" s="615" t="s">
        <v>60</v>
      </c>
      <c r="M208" s="616"/>
      <c r="N208" s="147"/>
      <c r="O208" s="75">
        <v>80000</v>
      </c>
      <c r="P208" s="152"/>
      <c r="Q208" s="246"/>
      <c r="R208" s="151"/>
    </row>
    <row r="209" spans="1:19" s="9" customFormat="1" x14ac:dyDescent="0.3">
      <c r="A209" s="136" t="s">
        <v>328</v>
      </c>
      <c r="B209" s="102" t="s">
        <v>88</v>
      </c>
      <c r="C209" s="102"/>
      <c r="D209" s="102"/>
      <c r="E209" s="102"/>
      <c r="F209" s="102"/>
      <c r="G209" s="102"/>
      <c r="H209" s="102" t="s">
        <v>161</v>
      </c>
      <c r="I209" s="102"/>
      <c r="J209" s="478" t="s">
        <v>327</v>
      </c>
      <c r="K209" s="137" t="s">
        <v>385</v>
      </c>
      <c r="L209" s="137"/>
      <c r="M209" s="137"/>
      <c r="N209" s="139">
        <f t="shared" ref="N209:P211" si="49">N210</f>
        <v>0</v>
      </c>
      <c r="O209" s="163">
        <f t="shared" si="49"/>
        <v>50000</v>
      </c>
      <c r="P209" s="164">
        <f t="shared" si="49"/>
        <v>0</v>
      </c>
      <c r="Q209" s="250">
        <v>0</v>
      </c>
      <c r="R209" s="143">
        <f t="shared" ref="R209:R212" si="50">P209/O209*100</f>
        <v>0</v>
      </c>
    </row>
    <row r="210" spans="1:19" s="9" customFormat="1" x14ac:dyDescent="0.3">
      <c r="A210" s="144" t="s">
        <v>328</v>
      </c>
      <c r="B210" s="51"/>
      <c r="C210" s="51"/>
      <c r="D210" s="51"/>
      <c r="E210" s="51"/>
      <c r="F210" s="51"/>
      <c r="G210" s="51"/>
      <c r="H210" s="51"/>
      <c r="I210" s="51"/>
      <c r="J210" s="479" t="s">
        <v>327</v>
      </c>
      <c r="K210" s="145" t="s">
        <v>11</v>
      </c>
      <c r="L210" s="615" t="s">
        <v>10</v>
      </c>
      <c r="M210" s="615"/>
      <c r="N210" s="147"/>
      <c r="O210" s="148">
        <v>50000</v>
      </c>
      <c r="P210" s="149">
        <f t="shared" si="49"/>
        <v>0</v>
      </c>
      <c r="Q210" s="246">
        <v>0</v>
      </c>
      <c r="R210" s="151">
        <f t="shared" si="50"/>
        <v>0</v>
      </c>
    </row>
    <row r="211" spans="1:19" s="9" customFormat="1" x14ac:dyDescent="0.3">
      <c r="A211" s="144" t="s">
        <v>328</v>
      </c>
      <c r="B211" s="51"/>
      <c r="C211" s="51"/>
      <c r="D211" s="51"/>
      <c r="E211" s="51"/>
      <c r="F211" s="51"/>
      <c r="G211" s="51"/>
      <c r="H211" s="51"/>
      <c r="I211" s="51"/>
      <c r="J211" s="479" t="s">
        <v>327</v>
      </c>
      <c r="K211" s="145" t="s">
        <v>98</v>
      </c>
      <c r="L211" s="615" t="s">
        <v>57</v>
      </c>
      <c r="M211" s="615"/>
      <c r="N211" s="147"/>
      <c r="O211" s="148">
        <v>50000</v>
      </c>
      <c r="P211" s="149">
        <f t="shared" si="49"/>
        <v>0</v>
      </c>
      <c r="Q211" s="246">
        <v>0</v>
      </c>
      <c r="R211" s="151">
        <f t="shared" si="50"/>
        <v>0</v>
      </c>
    </row>
    <row r="212" spans="1:19" s="9" customFormat="1" x14ac:dyDescent="0.3">
      <c r="A212" s="144" t="s">
        <v>328</v>
      </c>
      <c r="B212" s="51" t="s">
        <v>88</v>
      </c>
      <c r="C212" s="51"/>
      <c r="D212" s="51"/>
      <c r="E212" s="51"/>
      <c r="F212" s="51"/>
      <c r="G212" s="51"/>
      <c r="H212" s="51" t="s">
        <v>161</v>
      </c>
      <c r="I212" s="51"/>
      <c r="J212" s="479" t="s">
        <v>327</v>
      </c>
      <c r="K212" s="145" t="s">
        <v>59</v>
      </c>
      <c r="L212" s="615" t="s">
        <v>60</v>
      </c>
      <c r="M212" s="615"/>
      <c r="N212" s="147"/>
      <c r="O212" s="148">
        <v>50000</v>
      </c>
      <c r="P212" s="149">
        <v>0</v>
      </c>
      <c r="Q212" s="246">
        <v>0</v>
      </c>
      <c r="R212" s="151">
        <f t="shared" si="50"/>
        <v>0</v>
      </c>
    </row>
    <row r="213" spans="1:19" s="5" customFormat="1" x14ac:dyDescent="0.3">
      <c r="A213" s="136" t="s">
        <v>388</v>
      </c>
      <c r="B213" s="102" t="s">
        <v>88</v>
      </c>
      <c r="C213" s="102"/>
      <c r="D213" s="102"/>
      <c r="E213" s="102"/>
      <c r="F213" s="102"/>
      <c r="G213" s="102"/>
      <c r="H213" s="102" t="s">
        <v>161</v>
      </c>
      <c r="I213" s="102"/>
      <c r="J213" s="478" t="s">
        <v>244</v>
      </c>
      <c r="K213" s="137" t="s">
        <v>389</v>
      </c>
      <c r="L213" s="137"/>
      <c r="M213" s="137"/>
      <c r="N213" s="139">
        <f t="shared" ref="N213:P213" si="51">N214</f>
        <v>89750</v>
      </c>
      <c r="O213" s="163">
        <f t="shared" si="51"/>
        <v>0</v>
      </c>
      <c r="P213" s="164">
        <f t="shared" si="51"/>
        <v>0</v>
      </c>
      <c r="Q213" s="250">
        <v>0</v>
      </c>
      <c r="R213" s="143" t="e">
        <f t="shared" si="46"/>
        <v>#DIV/0!</v>
      </c>
    </row>
    <row r="214" spans="1:19" s="5" customFormat="1" x14ac:dyDescent="0.3">
      <c r="A214" s="144" t="s">
        <v>388</v>
      </c>
      <c r="B214" s="51"/>
      <c r="C214" s="51"/>
      <c r="D214" s="51"/>
      <c r="E214" s="51"/>
      <c r="F214" s="51"/>
      <c r="G214" s="51"/>
      <c r="H214" s="51"/>
      <c r="I214" s="51"/>
      <c r="J214" s="479" t="s">
        <v>244</v>
      </c>
      <c r="K214" s="145" t="s">
        <v>11</v>
      </c>
      <c r="L214" s="145" t="s">
        <v>10</v>
      </c>
      <c r="M214" s="145"/>
      <c r="N214" s="147">
        <v>89750</v>
      </c>
      <c r="O214" s="75">
        <v>0</v>
      </c>
      <c r="P214" s="152"/>
      <c r="Q214" s="246">
        <v>0</v>
      </c>
      <c r="R214" s="151" t="e">
        <f t="shared" si="46"/>
        <v>#DIV/0!</v>
      </c>
    </row>
    <row r="215" spans="1:19" s="5" customFormat="1" x14ac:dyDescent="0.3">
      <c r="A215" s="144" t="s">
        <v>388</v>
      </c>
      <c r="B215" s="51"/>
      <c r="C215" s="51"/>
      <c r="D215" s="51"/>
      <c r="E215" s="51"/>
      <c r="F215" s="51"/>
      <c r="G215" s="51"/>
      <c r="H215" s="51"/>
      <c r="I215" s="51"/>
      <c r="J215" s="479" t="s">
        <v>244</v>
      </c>
      <c r="K215" s="145" t="s">
        <v>98</v>
      </c>
      <c r="L215" s="145" t="s">
        <v>57</v>
      </c>
      <c r="M215" s="145"/>
      <c r="N215" s="147">
        <v>89750</v>
      </c>
      <c r="O215" s="75">
        <v>0</v>
      </c>
      <c r="P215" s="152"/>
      <c r="Q215" s="246">
        <v>0</v>
      </c>
      <c r="R215" s="151" t="e">
        <f t="shared" si="46"/>
        <v>#DIV/0!</v>
      </c>
    </row>
    <row r="216" spans="1:19" s="5" customFormat="1" x14ac:dyDescent="0.3">
      <c r="A216" s="144" t="s">
        <v>388</v>
      </c>
      <c r="B216" s="51" t="s">
        <v>88</v>
      </c>
      <c r="C216" s="51"/>
      <c r="D216" s="51"/>
      <c r="E216" s="51"/>
      <c r="F216" s="51"/>
      <c r="G216" s="51"/>
      <c r="H216" s="51" t="s">
        <v>161</v>
      </c>
      <c r="I216" s="51"/>
      <c r="J216" s="479" t="s">
        <v>244</v>
      </c>
      <c r="K216" s="145" t="s">
        <v>59</v>
      </c>
      <c r="L216" s="145" t="s">
        <v>60</v>
      </c>
      <c r="M216" s="145"/>
      <c r="N216" s="147">
        <v>89750</v>
      </c>
      <c r="O216" s="75">
        <v>0</v>
      </c>
      <c r="P216" s="152"/>
      <c r="Q216" s="246">
        <v>0</v>
      </c>
      <c r="R216" s="151" t="e">
        <f t="shared" si="46"/>
        <v>#DIV/0!</v>
      </c>
    </row>
    <row r="217" spans="1:19" s="9" customFormat="1" x14ac:dyDescent="0.3">
      <c r="A217" s="138" t="s">
        <v>390</v>
      </c>
      <c r="B217" s="102" t="s">
        <v>88</v>
      </c>
      <c r="C217" s="102"/>
      <c r="D217" s="102"/>
      <c r="E217" s="102"/>
      <c r="F217" s="102"/>
      <c r="G217" s="102"/>
      <c r="H217" s="102" t="s">
        <v>161</v>
      </c>
      <c r="I217" s="103"/>
      <c r="J217" s="103" t="s">
        <v>244</v>
      </c>
      <c r="K217" s="640" t="s">
        <v>391</v>
      </c>
      <c r="L217" s="641"/>
      <c r="M217" s="642"/>
      <c r="N217" s="140"/>
      <c r="O217" s="163">
        <f>O218</f>
        <v>180000</v>
      </c>
      <c r="P217" s="164">
        <f>P218</f>
        <v>0</v>
      </c>
      <c r="Q217" s="142"/>
      <c r="R217" s="143"/>
    </row>
    <row r="218" spans="1:19" s="9" customFormat="1" x14ac:dyDescent="0.3">
      <c r="A218" s="457" t="s">
        <v>390</v>
      </c>
      <c r="B218" s="51"/>
      <c r="C218" s="51"/>
      <c r="D218" s="51"/>
      <c r="E218" s="51"/>
      <c r="F218" s="51"/>
      <c r="G218" s="51"/>
      <c r="H218" s="51"/>
      <c r="I218" s="52"/>
      <c r="J218" s="52" t="s">
        <v>244</v>
      </c>
      <c r="K218" s="145" t="s">
        <v>97</v>
      </c>
      <c r="L218" s="643" t="s">
        <v>10</v>
      </c>
      <c r="M218" s="643"/>
      <c r="N218" s="148"/>
      <c r="O218" s="75">
        <v>180000</v>
      </c>
      <c r="P218" s="152"/>
      <c r="Q218" s="150"/>
      <c r="R218" s="151"/>
    </row>
    <row r="219" spans="1:19" s="9" customFormat="1" x14ac:dyDescent="0.3">
      <c r="A219" s="457" t="s">
        <v>390</v>
      </c>
      <c r="B219" s="51"/>
      <c r="C219" s="51"/>
      <c r="D219" s="51"/>
      <c r="E219" s="51"/>
      <c r="F219" s="51"/>
      <c r="G219" s="51"/>
      <c r="H219" s="51"/>
      <c r="I219" s="52"/>
      <c r="J219" s="52" t="s">
        <v>244</v>
      </c>
      <c r="K219" s="145" t="s">
        <v>92</v>
      </c>
      <c r="L219" s="615" t="s">
        <v>44</v>
      </c>
      <c r="M219" s="616"/>
      <c r="N219" s="148"/>
      <c r="O219" s="75">
        <v>180000</v>
      </c>
      <c r="P219" s="152"/>
      <c r="Q219" s="150"/>
      <c r="R219" s="151"/>
    </row>
    <row r="220" spans="1:19" s="9" customFormat="1" x14ac:dyDescent="0.3">
      <c r="A220" s="457" t="s">
        <v>390</v>
      </c>
      <c r="B220" s="51" t="s">
        <v>161</v>
      </c>
      <c r="C220" s="51"/>
      <c r="D220" s="51"/>
      <c r="E220" s="51"/>
      <c r="F220" s="51"/>
      <c r="G220" s="51"/>
      <c r="H220" s="51" t="s">
        <v>161</v>
      </c>
      <c r="I220" s="52"/>
      <c r="J220" s="52" t="s">
        <v>244</v>
      </c>
      <c r="K220" s="145" t="s">
        <v>91</v>
      </c>
      <c r="L220" s="615" t="s">
        <v>47</v>
      </c>
      <c r="M220" s="616"/>
      <c r="N220" s="148"/>
      <c r="O220" s="75">
        <v>180000</v>
      </c>
      <c r="P220" s="152"/>
      <c r="Q220" s="150"/>
      <c r="R220" s="151"/>
    </row>
    <row r="221" spans="1:19" ht="16.95" customHeight="1" x14ac:dyDescent="0.3">
      <c r="A221" s="532"/>
      <c r="B221" s="533"/>
      <c r="C221" s="534"/>
      <c r="D221" s="534"/>
      <c r="E221" s="534"/>
      <c r="F221" s="534"/>
      <c r="G221" s="534"/>
      <c r="H221" s="534"/>
      <c r="I221" s="565"/>
      <c r="J221" s="566"/>
      <c r="K221" s="536" t="s">
        <v>210</v>
      </c>
      <c r="L221" s="536"/>
      <c r="M221" s="537"/>
      <c r="N221" s="585">
        <f>N222+N245</f>
        <v>395289</v>
      </c>
      <c r="O221" s="586">
        <f>O222+O245</f>
        <v>1110000</v>
      </c>
      <c r="P221" s="587">
        <f>P222+P245</f>
        <v>935012</v>
      </c>
      <c r="Q221" s="540">
        <f t="shared" si="45"/>
        <v>236.53883614267031</v>
      </c>
      <c r="R221" s="541">
        <f t="shared" si="46"/>
        <v>84.235315315315319</v>
      </c>
      <c r="S221" s="47"/>
    </row>
    <row r="222" spans="1:19" x14ac:dyDescent="0.3">
      <c r="A222" s="113"/>
      <c r="B222" s="76"/>
      <c r="C222" s="77"/>
      <c r="D222" s="77"/>
      <c r="E222" s="77"/>
      <c r="F222" s="77"/>
      <c r="G222" s="77"/>
      <c r="H222" s="77"/>
      <c r="I222" s="78"/>
      <c r="J222" s="475" t="s">
        <v>212</v>
      </c>
      <c r="K222" s="115" t="s">
        <v>211</v>
      </c>
      <c r="L222" s="115"/>
      <c r="M222" s="116"/>
      <c r="N222" s="466">
        <f>N223+N236</f>
        <v>362039</v>
      </c>
      <c r="O222" s="467">
        <f>O223+O236</f>
        <v>1080000</v>
      </c>
      <c r="P222" s="468">
        <f>P223+P236</f>
        <v>913419</v>
      </c>
      <c r="Q222" s="119">
        <f t="shared" si="45"/>
        <v>252.29850927662491</v>
      </c>
      <c r="R222" s="120">
        <f t="shared" si="46"/>
        <v>84.575833333333321</v>
      </c>
      <c r="S222" s="47"/>
    </row>
    <row r="223" spans="1:19" x14ac:dyDescent="0.3">
      <c r="A223" s="154" t="s">
        <v>277</v>
      </c>
      <c r="B223" s="95" t="s">
        <v>88</v>
      </c>
      <c r="C223" s="96"/>
      <c r="D223" s="96"/>
      <c r="E223" s="96" t="s">
        <v>11</v>
      </c>
      <c r="F223" s="96"/>
      <c r="G223" s="96"/>
      <c r="H223" s="96" t="s">
        <v>161</v>
      </c>
      <c r="I223" s="97"/>
      <c r="J223" s="480"/>
      <c r="K223" s="155" t="s">
        <v>171</v>
      </c>
      <c r="L223" s="155"/>
      <c r="M223" s="155"/>
      <c r="N223" s="188">
        <f>N224+N228+N232</f>
        <v>362039</v>
      </c>
      <c r="O223" s="189">
        <f t="shared" ref="O223:P223" si="52">O224+O228+O232</f>
        <v>960000</v>
      </c>
      <c r="P223" s="190">
        <f t="shared" si="52"/>
        <v>913419</v>
      </c>
      <c r="Q223" s="463">
        <f t="shared" si="45"/>
        <v>252.29850927662491</v>
      </c>
      <c r="R223" s="161">
        <f t="shared" si="46"/>
        <v>95.147812500000001</v>
      </c>
    </row>
    <row r="224" spans="1:19" x14ac:dyDescent="0.3">
      <c r="A224" s="166" t="s">
        <v>301</v>
      </c>
      <c r="B224" s="105" t="s">
        <v>88</v>
      </c>
      <c r="C224" s="105"/>
      <c r="D224" s="105"/>
      <c r="E224" s="105" t="s">
        <v>11</v>
      </c>
      <c r="F224" s="105"/>
      <c r="G224" s="105"/>
      <c r="H224" s="105"/>
      <c r="I224" s="105"/>
      <c r="J224" s="488" t="s">
        <v>103</v>
      </c>
      <c r="K224" s="167" t="s">
        <v>176</v>
      </c>
      <c r="L224" s="167"/>
      <c r="M224" s="167"/>
      <c r="N224" s="191">
        <f t="shared" ref="N224:P224" si="53">N225</f>
        <v>26220</v>
      </c>
      <c r="O224" s="169">
        <f t="shared" si="53"/>
        <v>55000</v>
      </c>
      <c r="P224" s="170">
        <f t="shared" si="53"/>
        <v>40928</v>
      </c>
      <c r="Q224" s="440">
        <f t="shared" si="45"/>
        <v>156.09458428680395</v>
      </c>
      <c r="R224" s="171">
        <f t="shared" si="46"/>
        <v>74.414545454545461</v>
      </c>
    </row>
    <row r="225" spans="1:23" x14ac:dyDescent="0.3">
      <c r="A225" s="144" t="s">
        <v>301</v>
      </c>
      <c r="B225" s="51"/>
      <c r="C225" s="51"/>
      <c r="D225" s="51"/>
      <c r="E225" s="51"/>
      <c r="F225" s="51"/>
      <c r="G225" s="51"/>
      <c r="H225" s="51"/>
      <c r="I225" s="51"/>
      <c r="J225" s="479" t="s">
        <v>103</v>
      </c>
      <c r="K225" s="145">
        <v>3</v>
      </c>
      <c r="L225" s="145" t="s">
        <v>10</v>
      </c>
      <c r="M225" s="145"/>
      <c r="N225" s="147">
        <v>26220</v>
      </c>
      <c r="O225" s="75">
        <v>55000</v>
      </c>
      <c r="P225" s="152">
        <v>40928</v>
      </c>
      <c r="Q225" s="246">
        <f t="shared" si="45"/>
        <v>156.09458428680395</v>
      </c>
      <c r="R225" s="151">
        <f t="shared" si="46"/>
        <v>74.414545454545461</v>
      </c>
    </row>
    <row r="226" spans="1:23" x14ac:dyDescent="0.3">
      <c r="A226" s="144" t="s">
        <v>301</v>
      </c>
      <c r="B226" s="51"/>
      <c r="C226" s="51"/>
      <c r="D226" s="51"/>
      <c r="E226" s="51"/>
      <c r="F226" s="51"/>
      <c r="G226" s="51"/>
      <c r="H226" s="51"/>
      <c r="I226" s="51"/>
      <c r="J226" s="479" t="s">
        <v>103</v>
      </c>
      <c r="K226" s="145">
        <v>37</v>
      </c>
      <c r="L226" s="145" t="s">
        <v>104</v>
      </c>
      <c r="M226" s="145"/>
      <c r="N226" s="147">
        <v>26220</v>
      </c>
      <c r="O226" s="75">
        <v>55000</v>
      </c>
      <c r="P226" s="152">
        <v>40928</v>
      </c>
      <c r="Q226" s="246">
        <f t="shared" si="45"/>
        <v>156.09458428680395</v>
      </c>
      <c r="R226" s="151">
        <f t="shared" si="46"/>
        <v>74.414545454545461</v>
      </c>
    </row>
    <row r="227" spans="1:23" x14ac:dyDescent="0.3">
      <c r="A227" s="144" t="s">
        <v>301</v>
      </c>
      <c r="B227" s="51" t="s">
        <v>88</v>
      </c>
      <c r="C227" s="51"/>
      <c r="D227" s="51"/>
      <c r="E227" s="51" t="s">
        <v>11</v>
      </c>
      <c r="F227" s="51"/>
      <c r="G227" s="51"/>
      <c r="H227" s="51"/>
      <c r="I227" s="51"/>
      <c r="J227" s="479" t="s">
        <v>103</v>
      </c>
      <c r="K227" s="145">
        <v>372</v>
      </c>
      <c r="L227" s="145" t="s">
        <v>52</v>
      </c>
      <c r="M227" s="145"/>
      <c r="N227" s="147">
        <v>26220</v>
      </c>
      <c r="O227" s="75">
        <v>55000</v>
      </c>
      <c r="P227" s="152">
        <v>40928</v>
      </c>
      <c r="Q227" s="246">
        <f t="shared" si="45"/>
        <v>156.09458428680395</v>
      </c>
      <c r="R227" s="151">
        <f t="shared" si="46"/>
        <v>74.414545454545461</v>
      </c>
      <c r="S227" s="48"/>
      <c r="T227" s="48"/>
      <c r="U227" s="48"/>
      <c r="V227" s="48"/>
      <c r="W227" s="48"/>
    </row>
    <row r="228" spans="1:23" s="9" customFormat="1" x14ac:dyDescent="0.3">
      <c r="A228" s="136" t="s">
        <v>302</v>
      </c>
      <c r="B228" s="102" t="s">
        <v>88</v>
      </c>
      <c r="C228" s="102"/>
      <c r="D228" s="102"/>
      <c r="E228" s="102"/>
      <c r="F228" s="102"/>
      <c r="G228" s="102"/>
      <c r="H228" s="102" t="s">
        <v>161</v>
      </c>
      <c r="I228" s="102"/>
      <c r="J228" s="478" t="s">
        <v>175</v>
      </c>
      <c r="K228" s="137" t="s">
        <v>174</v>
      </c>
      <c r="L228" s="137"/>
      <c r="M228" s="137"/>
      <c r="N228" s="162">
        <f t="shared" ref="N228:P232" si="54">N229</f>
        <v>163536</v>
      </c>
      <c r="O228" s="163">
        <f t="shared" si="54"/>
        <v>285000</v>
      </c>
      <c r="P228" s="164">
        <f t="shared" si="54"/>
        <v>139800</v>
      </c>
      <c r="Q228" s="250">
        <f t="shared" si="45"/>
        <v>85.485764602289407</v>
      </c>
      <c r="R228" s="143">
        <f t="shared" si="46"/>
        <v>49.05263157894737</v>
      </c>
      <c r="S228" s="48"/>
      <c r="T228" s="48"/>
      <c r="U228" s="48"/>
      <c r="V228" s="48"/>
      <c r="W228" s="48"/>
    </row>
    <row r="229" spans="1:23" s="9" customFormat="1" x14ac:dyDescent="0.3">
      <c r="A229" s="144" t="s">
        <v>302</v>
      </c>
      <c r="B229" s="51"/>
      <c r="C229" s="51"/>
      <c r="D229" s="51"/>
      <c r="E229" s="51"/>
      <c r="F229" s="51"/>
      <c r="G229" s="51"/>
      <c r="H229" s="51"/>
      <c r="I229" s="51"/>
      <c r="J229" s="479" t="s">
        <v>175</v>
      </c>
      <c r="K229" s="145" t="s">
        <v>97</v>
      </c>
      <c r="L229" s="145" t="s">
        <v>10</v>
      </c>
      <c r="M229" s="145"/>
      <c r="N229" s="165">
        <v>163536</v>
      </c>
      <c r="O229" s="75">
        <f t="shared" si="54"/>
        <v>285000</v>
      </c>
      <c r="P229" s="152">
        <v>139800</v>
      </c>
      <c r="Q229" s="246">
        <f t="shared" si="45"/>
        <v>85.485764602289407</v>
      </c>
      <c r="R229" s="151">
        <f t="shared" si="46"/>
        <v>49.05263157894737</v>
      </c>
      <c r="S229" s="48"/>
      <c r="T229" s="48"/>
      <c r="U229" s="48"/>
      <c r="V229" s="48"/>
      <c r="W229" s="48"/>
    </row>
    <row r="230" spans="1:23" s="9" customFormat="1" x14ac:dyDescent="0.3">
      <c r="A230" s="144" t="s">
        <v>302</v>
      </c>
      <c r="B230" s="51"/>
      <c r="C230" s="51"/>
      <c r="D230" s="51"/>
      <c r="E230" s="51"/>
      <c r="F230" s="51"/>
      <c r="G230" s="51"/>
      <c r="H230" s="51"/>
      <c r="I230" s="51"/>
      <c r="J230" s="479" t="s">
        <v>175</v>
      </c>
      <c r="K230" s="145" t="s">
        <v>152</v>
      </c>
      <c r="L230" s="145" t="s">
        <v>104</v>
      </c>
      <c r="M230" s="145"/>
      <c r="N230" s="165">
        <v>163536</v>
      </c>
      <c r="O230" s="75">
        <f t="shared" si="54"/>
        <v>285000</v>
      </c>
      <c r="P230" s="152">
        <v>139800</v>
      </c>
      <c r="Q230" s="246">
        <f t="shared" si="45"/>
        <v>85.485764602289407</v>
      </c>
      <c r="R230" s="151">
        <f t="shared" si="46"/>
        <v>49.05263157894737</v>
      </c>
      <c r="S230" s="48"/>
      <c r="T230" s="48"/>
      <c r="U230" s="48"/>
      <c r="V230" s="48"/>
      <c r="W230" s="48"/>
    </row>
    <row r="231" spans="1:23" s="9" customFormat="1" x14ac:dyDescent="0.3">
      <c r="A231" s="144" t="s">
        <v>302</v>
      </c>
      <c r="B231" s="51" t="s">
        <v>88</v>
      </c>
      <c r="C231" s="51"/>
      <c r="D231" s="51"/>
      <c r="E231" s="51"/>
      <c r="F231" s="51"/>
      <c r="G231" s="51"/>
      <c r="H231" s="51" t="s">
        <v>161</v>
      </c>
      <c r="I231" s="51"/>
      <c r="J231" s="479" t="s">
        <v>175</v>
      </c>
      <c r="K231" s="145" t="s">
        <v>153</v>
      </c>
      <c r="L231" s="145" t="s">
        <v>52</v>
      </c>
      <c r="M231" s="145"/>
      <c r="N231" s="147">
        <v>163536</v>
      </c>
      <c r="O231" s="75">
        <v>285000</v>
      </c>
      <c r="P231" s="152">
        <v>139800</v>
      </c>
      <c r="Q231" s="246">
        <f t="shared" si="45"/>
        <v>85.485764602289407</v>
      </c>
      <c r="R231" s="151">
        <f t="shared" si="46"/>
        <v>49.05263157894737</v>
      </c>
      <c r="S231" s="48"/>
      <c r="T231" s="48"/>
      <c r="U231" s="48"/>
      <c r="V231" s="48"/>
      <c r="W231" s="48"/>
    </row>
    <row r="232" spans="1:23" s="9" customFormat="1" x14ac:dyDescent="0.3">
      <c r="A232" s="136" t="s">
        <v>330</v>
      </c>
      <c r="B232" s="102" t="s">
        <v>88</v>
      </c>
      <c r="C232" s="102"/>
      <c r="D232" s="102"/>
      <c r="E232" s="102"/>
      <c r="F232" s="102"/>
      <c r="G232" s="102"/>
      <c r="H232" s="102" t="s">
        <v>161</v>
      </c>
      <c r="I232" s="102"/>
      <c r="J232" s="478" t="s">
        <v>175</v>
      </c>
      <c r="K232" s="137" t="s">
        <v>329</v>
      </c>
      <c r="L232" s="137"/>
      <c r="M232" s="137"/>
      <c r="N232" s="162">
        <f t="shared" si="54"/>
        <v>172283</v>
      </c>
      <c r="O232" s="163">
        <f t="shared" si="54"/>
        <v>620000</v>
      </c>
      <c r="P232" s="164">
        <f t="shared" si="54"/>
        <v>732691</v>
      </c>
      <c r="Q232" s="250">
        <v>0</v>
      </c>
      <c r="R232" s="143">
        <f t="shared" ref="R232" si="55">P232/O232*100</f>
        <v>118.17596774193548</v>
      </c>
      <c r="S232" s="48"/>
      <c r="T232" s="48"/>
      <c r="U232" s="48"/>
      <c r="V232" s="48"/>
      <c r="W232" s="48"/>
    </row>
    <row r="233" spans="1:23" s="9" customFormat="1" x14ac:dyDescent="0.3">
      <c r="A233" s="144" t="s">
        <v>330</v>
      </c>
      <c r="B233" s="51"/>
      <c r="C233" s="51"/>
      <c r="D233" s="51"/>
      <c r="E233" s="51"/>
      <c r="F233" s="51"/>
      <c r="G233" s="51"/>
      <c r="H233" s="51"/>
      <c r="I233" s="51"/>
      <c r="J233" s="479" t="s">
        <v>175</v>
      </c>
      <c r="K233" s="145" t="s">
        <v>11</v>
      </c>
      <c r="L233" s="615" t="s">
        <v>12</v>
      </c>
      <c r="M233" s="615"/>
      <c r="N233" s="147">
        <v>172283</v>
      </c>
      <c r="O233" s="148">
        <f t="shared" ref="O233" si="56">O234</f>
        <v>620000</v>
      </c>
      <c r="P233" s="149">
        <v>732691</v>
      </c>
      <c r="Q233" s="246">
        <v>0</v>
      </c>
      <c r="R233" s="151">
        <f t="shared" si="46"/>
        <v>118.17596774193548</v>
      </c>
      <c r="S233" s="48"/>
      <c r="T233" s="48"/>
      <c r="U233" s="48"/>
      <c r="V233" s="48"/>
      <c r="W233" s="48"/>
    </row>
    <row r="234" spans="1:23" s="9" customFormat="1" x14ac:dyDescent="0.3">
      <c r="A234" s="144" t="s">
        <v>330</v>
      </c>
      <c r="B234" s="51"/>
      <c r="C234" s="51"/>
      <c r="D234" s="51"/>
      <c r="E234" s="51"/>
      <c r="F234" s="51"/>
      <c r="G234" s="51"/>
      <c r="H234" s="51"/>
      <c r="I234" s="51"/>
      <c r="J234" s="479" t="s">
        <v>175</v>
      </c>
      <c r="K234" s="145" t="s">
        <v>98</v>
      </c>
      <c r="L234" s="615" t="s">
        <v>57</v>
      </c>
      <c r="M234" s="615"/>
      <c r="N234" s="147">
        <v>172283</v>
      </c>
      <c r="O234" s="148">
        <v>620000</v>
      </c>
      <c r="P234" s="149">
        <v>732691</v>
      </c>
      <c r="Q234" s="246">
        <v>0</v>
      </c>
      <c r="R234" s="151">
        <f t="shared" si="46"/>
        <v>118.17596774193548</v>
      </c>
      <c r="S234" s="48"/>
      <c r="T234" s="48"/>
      <c r="U234" s="48"/>
      <c r="V234" s="48"/>
      <c r="W234" s="48"/>
    </row>
    <row r="235" spans="1:23" s="9" customFormat="1" x14ac:dyDescent="0.3">
      <c r="A235" s="172" t="s">
        <v>330</v>
      </c>
      <c r="B235" s="57" t="s">
        <v>88</v>
      </c>
      <c r="C235" s="57"/>
      <c r="D235" s="57"/>
      <c r="E235" s="57"/>
      <c r="F235" s="57"/>
      <c r="G235" s="57"/>
      <c r="H235" s="57" t="s">
        <v>161</v>
      </c>
      <c r="I235" s="57"/>
      <c r="J235" s="484" t="s">
        <v>175</v>
      </c>
      <c r="K235" s="184" t="s">
        <v>114</v>
      </c>
      <c r="L235" s="649" t="s">
        <v>58</v>
      </c>
      <c r="M235" s="649"/>
      <c r="N235" s="186">
        <v>172283</v>
      </c>
      <c r="O235" s="173">
        <v>620000</v>
      </c>
      <c r="P235" s="174">
        <v>732691</v>
      </c>
      <c r="Q235" s="247">
        <v>0</v>
      </c>
      <c r="R235" s="176">
        <f t="shared" si="46"/>
        <v>118.17596774193548</v>
      </c>
      <c r="S235" s="48"/>
      <c r="T235" s="48"/>
      <c r="U235" s="48"/>
      <c r="V235" s="48"/>
      <c r="W235" s="48"/>
    </row>
    <row r="236" spans="1:23" x14ac:dyDescent="0.3">
      <c r="A236" s="154" t="s">
        <v>278</v>
      </c>
      <c r="B236" s="95" t="s">
        <v>88</v>
      </c>
      <c r="C236" s="96"/>
      <c r="D236" s="96"/>
      <c r="E236" s="96" t="s">
        <v>11</v>
      </c>
      <c r="F236" s="96"/>
      <c r="G236" s="96"/>
      <c r="H236" s="96"/>
      <c r="I236" s="97"/>
      <c r="J236" s="480"/>
      <c r="K236" s="155" t="s">
        <v>172</v>
      </c>
      <c r="L236" s="155"/>
      <c r="M236" s="155"/>
      <c r="N236" s="188">
        <f>N237+N241</f>
        <v>0</v>
      </c>
      <c r="O236" s="189">
        <f t="shared" ref="O236:P236" si="57">O237+O241</f>
        <v>120000</v>
      </c>
      <c r="P236" s="190">
        <f t="shared" si="57"/>
        <v>0</v>
      </c>
      <c r="Q236" s="463">
        <v>0</v>
      </c>
      <c r="R236" s="161">
        <f t="shared" si="46"/>
        <v>0</v>
      </c>
      <c r="S236" s="49"/>
    </row>
    <row r="237" spans="1:23" x14ac:dyDescent="0.3">
      <c r="A237" s="136" t="s">
        <v>280</v>
      </c>
      <c r="B237" s="101" t="s">
        <v>88</v>
      </c>
      <c r="C237" s="102"/>
      <c r="D237" s="102"/>
      <c r="E237" s="102" t="s">
        <v>11</v>
      </c>
      <c r="F237" s="102"/>
      <c r="G237" s="102"/>
      <c r="H237" s="102"/>
      <c r="I237" s="103"/>
      <c r="J237" s="478" t="s">
        <v>243</v>
      </c>
      <c r="K237" s="137" t="s">
        <v>215</v>
      </c>
      <c r="L237" s="137"/>
      <c r="M237" s="138"/>
      <c r="N237" s="139">
        <f t="shared" ref="N237:O239" si="58">N238</f>
        <v>0</v>
      </c>
      <c r="O237" s="163">
        <f t="shared" si="58"/>
        <v>60000</v>
      </c>
      <c r="P237" s="164">
        <f>P238</f>
        <v>0</v>
      </c>
      <c r="Q237" s="142">
        <v>0</v>
      </c>
      <c r="R237" s="143">
        <f t="shared" si="46"/>
        <v>0</v>
      </c>
    </row>
    <row r="238" spans="1:23" x14ac:dyDescent="0.3">
      <c r="A238" s="457" t="s">
        <v>280</v>
      </c>
      <c r="B238" s="51"/>
      <c r="C238" s="51"/>
      <c r="D238" s="51"/>
      <c r="E238" s="51"/>
      <c r="F238" s="51"/>
      <c r="G238" s="51"/>
      <c r="H238" s="51"/>
      <c r="I238" s="52"/>
      <c r="J238" s="479" t="s">
        <v>243</v>
      </c>
      <c r="K238" s="145">
        <v>3</v>
      </c>
      <c r="L238" s="145" t="s">
        <v>10</v>
      </c>
      <c r="M238" s="146"/>
      <c r="N238" s="148">
        <f t="shared" si="58"/>
        <v>0</v>
      </c>
      <c r="O238" s="75">
        <f t="shared" si="58"/>
        <v>60000</v>
      </c>
      <c r="P238" s="152">
        <f>P239</f>
        <v>0</v>
      </c>
      <c r="Q238" s="150">
        <v>0</v>
      </c>
      <c r="R238" s="151">
        <f t="shared" si="46"/>
        <v>0</v>
      </c>
    </row>
    <row r="239" spans="1:23" x14ac:dyDescent="0.3">
      <c r="A239" s="144" t="s">
        <v>280</v>
      </c>
      <c r="B239" s="50"/>
      <c r="C239" s="51"/>
      <c r="D239" s="51"/>
      <c r="E239" s="51"/>
      <c r="F239" s="51"/>
      <c r="G239" s="51"/>
      <c r="H239" s="51"/>
      <c r="I239" s="52"/>
      <c r="J239" s="479" t="s">
        <v>243</v>
      </c>
      <c r="K239" s="145">
        <v>37</v>
      </c>
      <c r="L239" s="145" t="s">
        <v>104</v>
      </c>
      <c r="M239" s="146"/>
      <c r="N239" s="147">
        <f t="shared" si="58"/>
        <v>0</v>
      </c>
      <c r="O239" s="75">
        <f t="shared" si="58"/>
        <v>60000</v>
      </c>
      <c r="P239" s="152">
        <f>P240</f>
        <v>0</v>
      </c>
      <c r="Q239" s="150">
        <v>0</v>
      </c>
      <c r="R239" s="151">
        <f t="shared" si="46"/>
        <v>0</v>
      </c>
    </row>
    <row r="240" spans="1:23" x14ac:dyDescent="0.3">
      <c r="A240" s="144" t="s">
        <v>280</v>
      </c>
      <c r="B240" s="50" t="s">
        <v>88</v>
      </c>
      <c r="C240" s="51"/>
      <c r="D240" s="51"/>
      <c r="E240" s="51" t="s">
        <v>11</v>
      </c>
      <c r="F240" s="51"/>
      <c r="G240" s="51"/>
      <c r="H240" s="51"/>
      <c r="I240" s="52"/>
      <c r="J240" s="479" t="s">
        <v>243</v>
      </c>
      <c r="K240" s="145">
        <v>372</v>
      </c>
      <c r="L240" s="145" t="s">
        <v>52</v>
      </c>
      <c r="M240" s="146"/>
      <c r="N240" s="147">
        <v>0</v>
      </c>
      <c r="O240" s="75">
        <v>60000</v>
      </c>
      <c r="P240" s="152">
        <v>0</v>
      </c>
      <c r="Q240" s="150">
        <v>0</v>
      </c>
      <c r="R240" s="151">
        <f t="shared" si="46"/>
        <v>0</v>
      </c>
    </row>
    <row r="241" spans="1:18" s="9" customFormat="1" x14ac:dyDescent="0.3">
      <c r="A241" s="136" t="s">
        <v>332</v>
      </c>
      <c r="B241" s="101" t="s">
        <v>88</v>
      </c>
      <c r="C241" s="102"/>
      <c r="D241" s="102"/>
      <c r="E241" s="102" t="s">
        <v>11</v>
      </c>
      <c r="F241" s="102"/>
      <c r="G241" s="102"/>
      <c r="H241" s="102"/>
      <c r="I241" s="103"/>
      <c r="J241" s="478" t="s">
        <v>243</v>
      </c>
      <c r="K241" s="137" t="s">
        <v>331</v>
      </c>
      <c r="L241" s="137"/>
      <c r="M241" s="137"/>
      <c r="N241" s="162">
        <f t="shared" ref="N241:P241" si="59">N242</f>
        <v>0</v>
      </c>
      <c r="O241" s="163">
        <f t="shared" si="59"/>
        <v>60000</v>
      </c>
      <c r="P241" s="164">
        <f t="shared" si="59"/>
        <v>0</v>
      </c>
      <c r="Q241" s="250">
        <v>0</v>
      </c>
      <c r="R241" s="143">
        <f t="shared" ref="R241:R244" si="60">P241/O241*100</f>
        <v>0</v>
      </c>
    </row>
    <row r="242" spans="1:18" s="9" customFormat="1" x14ac:dyDescent="0.3">
      <c r="A242" s="144" t="s">
        <v>332</v>
      </c>
      <c r="B242" s="50"/>
      <c r="C242" s="51"/>
      <c r="D242" s="51"/>
      <c r="E242" s="51"/>
      <c r="F242" s="51"/>
      <c r="G242" s="51"/>
      <c r="H242" s="51"/>
      <c r="I242" s="52"/>
      <c r="J242" s="479" t="s">
        <v>243</v>
      </c>
      <c r="K242" s="145" t="s">
        <v>97</v>
      </c>
      <c r="L242" s="145" t="s">
        <v>10</v>
      </c>
      <c r="M242" s="146"/>
      <c r="N242" s="147">
        <f t="shared" ref="N242:P243" si="61">N243</f>
        <v>0</v>
      </c>
      <c r="O242" s="75">
        <v>60000</v>
      </c>
      <c r="P242" s="152">
        <f t="shared" si="61"/>
        <v>0</v>
      </c>
      <c r="Q242" s="150">
        <v>0</v>
      </c>
      <c r="R242" s="151">
        <f t="shared" si="60"/>
        <v>0</v>
      </c>
    </row>
    <row r="243" spans="1:18" s="9" customFormat="1" x14ac:dyDescent="0.3">
      <c r="A243" s="144" t="s">
        <v>332</v>
      </c>
      <c r="B243" s="50"/>
      <c r="C243" s="51"/>
      <c r="D243" s="51"/>
      <c r="E243" s="51"/>
      <c r="F243" s="51"/>
      <c r="G243" s="51"/>
      <c r="H243" s="51"/>
      <c r="I243" s="52"/>
      <c r="J243" s="479" t="s">
        <v>243</v>
      </c>
      <c r="K243" s="145" t="s">
        <v>152</v>
      </c>
      <c r="L243" s="145" t="s">
        <v>104</v>
      </c>
      <c r="M243" s="146"/>
      <c r="N243" s="147">
        <f t="shared" si="61"/>
        <v>0</v>
      </c>
      <c r="O243" s="75">
        <v>60000</v>
      </c>
      <c r="P243" s="152">
        <f t="shared" si="61"/>
        <v>0</v>
      </c>
      <c r="Q243" s="150">
        <v>0</v>
      </c>
      <c r="R243" s="151">
        <f t="shared" si="60"/>
        <v>0</v>
      </c>
    </row>
    <row r="244" spans="1:18" s="9" customFormat="1" x14ac:dyDescent="0.3">
      <c r="A244" s="172" t="s">
        <v>332</v>
      </c>
      <c r="B244" s="56" t="s">
        <v>88</v>
      </c>
      <c r="C244" s="57"/>
      <c r="D244" s="57"/>
      <c r="E244" s="57" t="s">
        <v>11</v>
      </c>
      <c r="F244" s="57"/>
      <c r="G244" s="57"/>
      <c r="H244" s="57"/>
      <c r="I244" s="58"/>
      <c r="J244" s="484" t="s">
        <v>243</v>
      </c>
      <c r="K244" s="184" t="s">
        <v>153</v>
      </c>
      <c r="L244" s="184" t="s">
        <v>52</v>
      </c>
      <c r="M244" s="185"/>
      <c r="N244" s="186">
        <v>0</v>
      </c>
      <c r="O244" s="173">
        <v>60000</v>
      </c>
      <c r="P244" s="174">
        <v>0</v>
      </c>
      <c r="Q244" s="175">
        <v>0</v>
      </c>
      <c r="R244" s="176">
        <f t="shared" si="60"/>
        <v>0</v>
      </c>
    </row>
    <row r="245" spans="1:18" x14ac:dyDescent="0.3">
      <c r="A245" s="217" t="s">
        <v>4</v>
      </c>
      <c r="B245" s="222"/>
      <c r="C245" s="216"/>
      <c r="D245" s="216"/>
      <c r="E245" s="216"/>
      <c r="F245" s="216"/>
      <c r="G245" s="216"/>
      <c r="H245" s="216"/>
      <c r="I245" s="223"/>
      <c r="J245" s="486" t="s">
        <v>213</v>
      </c>
      <c r="K245" s="218" t="s">
        <v>214</v>
      </c>
      <c r="L245" s="218"/>
      <c r="M245" s="224"/>
      <c r="N245" s="550">
        <f t="shared" ref="N245:P253" si="62">N246</f>
        <v>33250</v>
      </c>
      <c r="O245" s="551">
        <f t="shared" si="62"/>
        <v>30000</v>
      </c>
      <c r="P245" s="552">
        <f t="shared" si="62"/>
        <v>21593</v>
      </c>
      <c r="Q245" s="228">
        <f t="shared" si="45"/>
        <v>64.941353383458647</v>
      </c>
      <c r="R245" s="229">
        <f t="shared" si="46"/>
        <v>71.976666666666659</v>
      </c>
    </row>
    <row r="246" spans="1:18" x14ac:dyDescent="0.3">
      <c r="A246" s="154" t="s">
        <v>279</v>
      </c>
      <c r="B246" s="95" t="s">
        <v>88</v>
      </c>
      <c r="C246" s="96"/>
      <c r="D246" s="96" t="s">
        <v>97</v>
      </c>
      <c r="E246" s="96" t="s">
        <v>11</v>
      </c>
      <c r="F246" s="96"/>
      <c r="G246" s="96"/>
      <c r="H246" s="96"/>
      <c r="I246" s="97"/>
      <c r="J246" s="480" t="s">
        <v>4</v>
      </c>
      <c r="K246" s="155" t="s">
        <v>216</v>
      </c>
      <c r="L246" s="155"/>
      <c r="M246" s="155"/>
      <c r="N246" s="188">
        <f t="shared" ref="N246:O246" si="63">N247+N251</f>
        <v>33250</v>
      </c>
      <c r="O246" s="189">
        <f t="shared" si="63"/>
        <v>30000</v>
      </c>
      <c r="P246" s="190">
        <f>P247+P251</f>
        <v>21593</v>
      </c>
      <c r="Q246" s="160">
        <f t="shared" si="45"/>
        <v>64.941353383458647</v>
      </c>
      <c r="R246" s="161">
        <f t="shared" si="46"/>
        <v>71.976666666666659</v>
      </c>
    </row>
    <row r="247" spans="1:18" s="9" customFormat="1" x14ac:dyDescent="0.3">
      <c r="A247" s="136" t="s">
        <v>281</v>
      </c>
      <c r="B247" s="101" t="s">
        <v>88</v>
      </c>
      <c r="C247" s="102"/>
      <c r="D247" s="102" t="s">
        <v>97</v>
      </c>
      <c r="E247" s="102" t="s">
        <v>11</v>
      </c>
      <c r="F247" s="102"/>
      <c r="G247" s="102"/>
      <c r="H247" s="102"/>
      <c r="I247" s="103"/>
      <c r="J247" s="478" t="s">
        <v>105</v>
      </c>
      <c r="K247" s="137" t="s">
        <v>217</v>
      </c>
      <c r="L247" s="137"/>
      <c r="M247" s="138"/>
      <c r="N247" s="139">
        <f t="shared" si="62"/>
        <v>15250</v>
      </c>
      <c r="O247" s="163">
        <f t="shared" si="62"/>
        <v>30000</v>
      </c>
      <c r="P247" s="164">
        <f t="shared" si="62"/>
        <v>16593</v>
      </c>
      <c r="Q247" s="142">
        <f t="shared" ref="Q247:Q250" si="64">P247/N247*100</f>
        <v>108.80655737704919</v>
      </c>
      <c r="R247" s="143">
        <f t="shared" ref="R247:R250" si="65">P247/O247*100</f>
        <v>55.31</v>
      </c>
    </row>
    <row r="248" spans="1:18" s="9" customFormat="1" x14ac:dyDescent="0.3">
      <c r="A248" s="144" t="s">
        <v>281</v>
      </c>
      <c r="B248" s="53"/>
      <c r="C248" s="54"/>
      <c r="D248" s="54"/>
      <c r="E248" s="54"/>
      <c r="F248" s="54"/>
      <c r="G248" s="54"/>
      <c r="H248" s="54"/>
      <c r="I248" s="55"/>
      <c r="J248" s="483" t="s">
        <v>105</v>
      </c>
      <c r="K248" s="208" t="s">
        <v>97</v>
      </c>
      <c r="L248" s="43" t="s">
        <v>10</v>
      </c>
      <c r="M248" s="182"/>
      <c r="N248" s="183">
        <v>15250</v>
      </c>
      <c r="O248" s="209">
        <f t="shared" si="62"/>
        <v>30000</v>
      </c>
      <c r="P248" s="210">
        <v>16593</v>
      </c>
      <c r="Q248" s="150">
        <f t="shared" si="64"/>
        <v>108.80655737704919</v>
      </c>
      <c r="R248" s="151">
        <f t="shared" si="65"/>
        <v>55.31</v>
      </c>
    </row>
    <row r="249" spans="1:18" s="9" customFormat="1" x14ac:dyDescent="0.3">
      <c r="A249" s="144" t="s">
        <v>281</v>
      </c>
      <c r="B249" s="53"/>
      <c r="C249" s="54"/>
      <c r="D249" s="54"/>
      <c r="E249" s="54"/>
      <c r="F249" s="54"/>
      <c r="G249" s="54"/>
      <c r="H249" s="54"/>
      <c r="I249" s="55"/>
      <c r="J249" s="483" t="s">
        <v>105</v>
      </c>
      <c r="K249" s="208" t="s">
        <v>92</v>
      </c>
      <c r="L249" s="43" t="s">
        <v>44</v>
      </c>
      <c r="M249" s="182"/>
      <c r="N249" s="183">
        <v>15250</v>
      </c>
      <c r="O249" s="209">
        <f t="shared" si="62"/>
        <v>30000</v>
      </c>
      <c r="P249" s="210">
        <v>16593</v>
      </c>
      <c r="Q249" s="150">
        <f t="shared" si="64"/>
        <v>108.80655737704919</v>
      </c>
      <c r="R249" s="151">
        <f t="shared" si="65"/>
        <v>55.31</v>
      </c>
    </row>
    <row r="250" spans="1:18" s="9" customFormat="1" x14ac:dyDescent="0.3">
      <c r="A250" s="144" t="s">
        <v>281</v>
      </c>
      <c r="B250" s="53" t="s">
        <v>88</v>
      </c>
      <c r="C250" s="54"/>
      <c r="D250" s="54" t="s">
        <v>97</v>
      </c>
      <c r="E250" s="54" t="s">
        <v>11</v>
      </c>
      <c r="F250" s="54"/>
      <c r="G250" s="54"/>
      <c r="H250" s="54"/>
      <c r="I250" s="55"/>
      <c r="J250" s="483" t="s">
        <v>105</v>
      </c>
      <c r="K250" s="208" t="s">
        <v>91</v>
      </c>
      <c r="L250" s="43" t="s">
        <v>47</v>
      </c>
      <c r="M250" s="182"/>
      <c r="N250" s="183">
        <v>15250</v>
      </c>
      <c r="O250" s="209">
        <v>30000</v>
      </c>
      <c r="P250" s="210">
        <v>16593</v>
      </c>
      <c r="Q250" s="150">
        <f t="shared" si="64"/>
        <v>108.80655737704919</v>
      </c>
      <c r="R250" s="151">
        <f t="shared" si="65"/>
        <v>55.31</v>
      </c>
    </row>
    <row r="251" spans="1:18" x14ac:dyDescent="0.3">
      <c r="A251" s="136" t="s">
        <v>356</v>
      </c>
      <c r="B251" s="101" t="s">
        <v>88</v>
      </c>
      <c r="C251" s="102"/>
      <c r="D251" s="102"/>
      <c r="E251" s="102" t="s">
        <v>11</v>
      </c>
      <c r="F251" s="102"/>
      <c r="G251" s="102"/>
      <c r="H251" s="102"/>
      <c r="I251" s="103"/>
      <c r="J251" s="478" t="s">
        <v>105</v>
      </c>
      <c r="K251" s="137" t="s">
        <v>357</v>
      </c>
      <c r="L251" s="137"/>
      <c r="M251" s="138"/>
      <c r="N251" s="139">
        <f t="shared" si="62"/>
        <v>18000</v>
      </c>
      <c r="O251" s="163">
        <f t="shared" si="62"/>
        <v>0</v>
      </c>
      <c r="P251" s="164">
        <f t="shared" si="62"/>
        <v>5000</v>
      </c>
      <c r="Q251" s="142">
        <v>0</v>
      </c>
      <c r="R251" s="143">
        <v>0</v>
      </c>
    </row>
    <row r="252" spans="1:18" x14ac:dyDescent="0.3">
      <c r="A252" s="144" t="s">
        <v>356</v>
      </c>
      <c r="B252" s="53"/>
      <c r="C252" s="54"/>
      <c r="D252" s="54"/>
      <c r="E252" s="54"/>
      <c r="F252" s="54"/>
      <c r="G252" s="54"/>
      <c r="H252" s="54"/>
      <c r="I252" s="55"/>
      <c r="J252" s="483" t="s">
        <v>105</v>
      </c>
      <c r="K252" s="208" t="s">
        <v>97</v>
      </c>
      <c r="L252" s="43" t="s">
        <v>10</v>
      </c>
      <c r="M252" s="182"/>
      <c r="N252" s="183">
        <v>18000</v>
      </c>
      <c r="O252" s="209">
        <f t="shared" si="62"/>
        <v>0</v>
      </c>
      <c r="P252" s="210">
        <v>5000</v>
      </c>
      <c r="Q252" s="150">
        <v>0</v>
      </c>
      <c r="R252" s="151">
        <v>0</v>
      </c>
    </row>
    <row r="253" spans="1:18" x14ac:dyDescent="0.3">
      <c r="A253" s="144" t="s">
        <v>356</v>
      </c>
      <c r="B253" s="53"/>
      <c r="C253" s="54"/>
      <c r="D253" s="54"/>
      <c r="E253" s="54"/>
      <c r="F253" s="54"/>
      <c r="G253" s="54"/>
      <c r="H253" s="54"/>
      <c r="I253" s="55"/>
      <c r="J253" s="483" t="s">
        <v>105</v>
      </c>
      <c r="K253" s="208" t="s">
        <v>128</v>
      </c>
      <c r="L253" s="145" t="s">
        <v>94</v>
      </c>
      <c r="M253" s="146"/>
      <c r="N253" s="183">
        <v>18000</v>
      </c>
      <c r="O253" s="209">
        <f t="shared" si="62"/>
        <v>0</v>
      </c>
      <c r="P253" s="210">
        <v>5000</v>
      </c>
      <c r="Q253" s="150">
        <v>0</v>
      </c>
      <c r="R253" s="151">
        <v>0</v>
      </c>
    </row>
    <row r="254" spans="1:18" x14ac:dyDescent="0.3">
      <c r="A254" s="144" t="s">
        <v>356</v>
      </c>
      <c r="B254" s="53" t="s">
        <v>88</v>
      </c>
      <c r="C254" s="54"/>
      <c r="D254" s="54"/>
      <c r="E254" s="54" t="s">
        <v>11</v>
      </c>
      <c r="F254" s="54"/>
      <c r="G254" s="54"/>
      <c r="H254" s="54"/>
      <c r="I254" s="55"/>
      <c r="J254" s="483" t="s">
        <v>105</v>
      </c>
      <c r="K254" s="208" t="s">
        <v>154</v>
      </c>
      <c r="L254" s="145" t="s">
        <v>54</v>
      </c>
      <c r="M254" s="146"/>
      <c r="N254" s="183">
        <v>18000</v>
      </c>
      <c r="O254" s="209">
        <v>0</v>
      </c>
      <c r="P254" s="210">
        <v>5000</v>
      </c>
      <c r="Q254" s="150">
        <v>0</v>
      </c>
      <c r="R254" s="151">
        <v>0</v>
      </c>
    </row>
    <row r="255" spans="1:18" ht="16.95" customHeight="1" x14ac:dyDescent="0.3">
      <c r="A255" s="261"/>
      <c r="B255" s="268"/>
      <c r="C255" s="269"/>
      <c r="D255" s="269"/>
      <c r="E255" s="269"/>
      <c r="F255" s="269"/>
      <c r="G255" s="269"/>
      <c r="H255" s="269"/>
      <c r="I255" s="270"/>
      <c r="J255" s="474"/>
      <c r="K255" s="262" t="s">
        <v>218</v>
      </c>
      <c r="L255" s="262"/>
      <c r="M255" s="263"/>
      <c r="N255" s="280">
        <f>SUM(N256)</f>
        <v>781631</v>
      </c>
      <c r="O255" s="281">
        <f>SUM(O256)</f>
        <v>695000</v>
      </c>
      <c r="P255" s="282">
        <f>SUM(P256)</f>
        <v>300637</v>
      </c>
      <c r="Q255" s="266">
        <f t="shared" si="45"/>
        <v>38.462778472194678</v>
      </c>
      <c r="R255" s="267">
        <f t="shared" si="46"/>
        <v>43.257122302158272</v>
      </c>
    </row>
    <row r="256" spans="1:18" x14ac:dyDescent="0.3">
      <c r="A256" s="113"/>
      <c r="B256" s="76"/>
      <c r="C256" s="77"/>
      <c r="D256" s="77"/>
      <c r="E256" s="77"/>
      <c r="F256" s="77"/>
      <c r="G256" s="77"/>
      <c r="H256" s="77"/>
      <c r="I256" s="78"/>
      <c r="J256" s="475" t="s">
        <v>219</v>
      </c>
      <c r="K256" s="115" t="s">
        <v>220</v>
      </c>
      <c r="L256" s="115"/>
      <c r="M256" s="116"/>
      <c r="N256" s="225">
        <f>SUM(N257)</f>
        <v>781631</v>
      </c>
      <c r="O256" s="226">
        <f>SUM(O257)</f>
        <v>695000</v>
      </c>
      <c r="P256" s="227">
        <f t="shared" ref="P256" si="66">SUM(P257)</f>
        <v>300637</v>
      </c>
      <c r="Q256" s="119">
        <f t="shared" si="45"/>
        <v>38.462778472194678</v>
      </c>
      <c r="R256" s="120">
        <f t="shared" si="46"/>
        <v>43.257122302158272</v>
      </c>
    </row>
    <row r="257" spans="1:19" x14ac:dyDescent="0.3">
      <c r="A257" s="154" t="s">
        <v>282</v>
      </c>
      <c r="B257" s="95" t="s">
        <v>88</v>
      </c>
      <c r="C257" s="96"/>
      <c r="D257" s="96"/>
      <c r="E257" s="96"/>
      <c r="F257" s="96" t="s">
        <v>159</v>
      </c>
      <c r="G257" s="96"/>
      <c r="H257" s="96" t="s">
        <v>161</v>
      </c>
      <c r="I257" s="97"/>
      <c r="J257" s="480"/>
      <c r="K257" s="461" t="s">
        <v>221</v>
      </c>
      <c r="L257" s="155"/>
      <c r="M257" s="156"/>
      <c r="N257" s="188">
        <f>N258+N262+N270+N278+N282+N266</f>
        <v>781631</v>
      </c>
      <c r="O257" s="189">
        <f>O258+O262+O270+O278+O282+O266+O274</f>
        <v>695000</v>
      </c>
      <c r="P257" s="189">
        <f>P258+P262+P270+P278+P282+P266+P274</f>
        <v>300637</v>
      </c>
      <c r="Q257" s="463">
        <f t="shared" si="45"/>
        <v>38.462778472194678</v>
      </c>
      <c r="R257" s="161">
        <f t="shared" si="46"/>
        <v>43.257122302158272</v>
      </c>
    </row>
    <row r="258" spans="1:19" x14ac:dyDescent="0.3">
      <c r="A258" s="166" t="s">
        <v>283</v>
      </c>
      <c r="B258" s="105" t="s">
        <v>88</v>
      </c>
      <c r="C258" s="105"/>
      <c r="D258" s="105"/>
      <c r="E258" s="105"/>
      <c r="F258" s="105"/>
      <c r="G258" s="105"/>
      <c r="H258" s="105"/>
      <c r="I258" s="105"/>
      <c r="J258" s="488" t="s">
        <v>106</v>
      </c>
      <c r="K258" s="167" t="s">
        <v>222</v>
      </c>
      <c r="L258" s="167"/>
      <c r="M258" s="167"/>
      <c r="N258" s="191">
        <f t="shared" ref="N258:P260" si="67">N259</f>
        <v>0</v>
      </c>
      <c r="O258" s="169">
        <f t="shared" si="67"/>
        <v>10000</v>
      </c>
      <c r="P258" s="170">
        <f t="shared" si="67"/>
        <v>0</v>
      </c>
      <c r="Q258" s="440" t="e">
        <f t="shared" si="45"/>
        <v>#DIV/0!</v>
      </c>
      <c r="R258" s="171">
        <f t="shared" si="46"/>
        <v>0</v>
      </c>
    </row>
    <row r="259" spans="1:19" x14ac:dyDescent="0.3">
      <c r="A259" s="144" t="s">
        <v>283</v>
      </c>
      <c r="B259" s="454"/>
      <c r="C259" s="454"/>
      <c r="D259" s="454"/>
      <c r="E259" s="454"/>
      <c r="F259" s="454"/>
      <c r="G259" s="454"/>
      <c r="H259" s="454"/>
      <c r="I259" s="454"/>
      <c r="J259" s="487" t="s">
        <v>106</v>
      </c>
      <c r="K259" s="456">
        <v>3</v>
      </c>
      <c r="L259" s="456" t="s">
        <v>10</v>
      </c>
      <c r="M259" s="456"/>
      <c r="N259" s="443"/>
      <c r="O259" s="459">
        <v>10000</v>
      </c>
      <c r="P259" s="460">
        <f t="shared" si="67"/>
        <v>0</v>
      </c>
      <c r="Q259" s="246" t="e">
        <f t="shared" si="45"/>
        <v>#DIV/0!</v>
      </c>
      <c r="R259" s="151">
        <f t="shared" si="46"/>
        <v>0</v>
      </c>
    </row>
    <row r="260" spans="1:19" x14ac:dyDescent="0.3">
      <c r="A260" s="144" t="s">
        <v>283</v>
      </c>
      <c r="B260" s="51"/>
      <c r="C260" s="51"/>
      <c r="D260" s="51"/>
      <c r="E260" s="51"/>
      <c r="F260" s="51"/>
      <c r="G260" s="51"/>
      <c r="H260" s="51"/>
      <c r="I260" s="51"/>
      <c r="J260" s="479" t="s">
        <v>106</v>
      </c>
      <c r="K260" s="145">
        <v>38</v>
      </c>
      <c r="L260" s="145" t="s">
        <v>94</v>
      </c>
      <c r="M260" s="145"/>
      <c r="N260" s="147"/>
      <c r="O260" s="75">
        <v>10000</v>
      </c>
      <c r="P260" s="152">
        <f t="shared" si="67"/>
        <v>0</v>
      </c>
      <c r="Q260" s="246" t="e">
        <f t="shared" si="45"/>
        <v>#DIV/0!</v>
      </c>
      <c r="R260" s="151">
        <f t="shared" si="46"/>
        <v>0</v>
      </c>
    </row>
    <row r="261" spans="1:19" x14ac:dyDescent="0.3">
      <c r="A261" s="144" t="s">
        <v>283</v>
      </c>
      <c r="B261" s="51" t="s">
        <v>88</v>
      </c>
      <c r="C261" s="51"/>
      <c r="D261" s="51"/>
      <c r="E261" s="51"/>
      <c r="F261" s="51"/>
      <c r="G261" s="51"/>
      <c r="H261" s="51"/>
      <c r="I261" s="51"/>
      <c r="J261" s="479" t="s">
        <v>106</v>
      </c>
      <c r="K261" s="145">
        <v>381</v>
      </c>
      <c r="L261" s="145" t="s">
        <v>54</v>
      </c>
      <c r="M261" s="145"/>
      <c r="N261" s="147"/>
      <c r="O261" s="75">
        <v>10000</v>
      </c>
      <c r="P261" s="152">
        <v>0</v>
      </c>
      <c r="Q261" s="246" t="e">
        <f t="shared" si="45"/>
        <v>#DIV/0!</v>
      </c>
      <c r="R261" s="151">
        <f t="shared" si="46"/>
        <v>0</v>
      </c>
    </row>
    <row r="262" spans="1:19" x14ac:dyDescent="0.3">
      <c r="A262" s="136" t="s">
        <v>284</v>
      </c>
      <c r="B262" s="102" t="s">
        <v>88</v>
      </c>
      <c r="C262" s="102"/>
      <c r="D262" s="102"/>
      <c r="E262" s="102"/>
      <c r="F262" s="102"/>
      <c r="G262" s="102"/>
      <c r="H262" s="102" t="s">
        <v>161</v>
      </c>
      <c r="I262" s="102"/>
      <c r="J262" s="478" t="s">
        <v>106</v>
      </c>
      <c r="K262" s="137" t="s">
        <v>223</v>
      </c>
      <c r="L262" s="137"/>
      <c r="M262" s="137"/>
      <c r="N262" s="139">
        <f t="shared" ref="N262:O264" si="68">N263</f>
        <v>0</v>
      </c>
      <c r="O262" s="163">
        <f t="shared" si="68"/>
        <v>50000</v>
      </c>
      <c r="P262" s="164">
        <f>P263</f>
        <v>25000</v>
      </c>
      <c r="Q262" s="250">
        <v>0</v>
      </c>
      <c r="R262" s="143">
        <f t="shared" si="46"/>
        <v>50</v>
      </c>
    </row>
    <row r="263" spans="1:19" x14ac:dyDescent="0.3">
      <c r="A263" s="144" t="s">
        <v>284</v>
      </c>
      <c r="B263" s="51"/>
      <c r="C263" s="51"/>
      <c r="D263" s="51"/>
      <c r="E263" s="51"/>
      <c r="F263" s="51"/>
      <c r="G263" s="51"/>
      <c r="H263" s="51"/>
      <c r="I263" s="51"/>
      <c r="J263" s="479" t="s">
        <v>106</v>
      </c>
      <c r="K263" s="145">
        <v>3</v>
      </c>
      <c r="L263" s="145" t="s">
        <v>10</v>
      </c>
      <c r="M263" s="145"/>
      <c r="N263" s="147">
        <f t="shared" si="68"/>
        <v>0</v>
      </c>
      <c r="O263" s="75">
        <v>50000</v>
      </c>
      <c r="P263" s="152">
        <f>P264</f>
        <v>25000</v>
      </c>
      <c r="Q263" s="246">
        <v>0</v>
      </c>
      <c r="R263" s="151">
        <f t="shared" si="46"/>
        <v>50</v>
      </c>
    </row>
    <row r="264" spans="1:19" x14ac:dyDescent="0.3">
      <c r="A264" s="144" t="s">
        <v>284</v>
      </c>
      <c r="B264" s="51"/>
      <c r="C264" s="51"/>
      <c r="D264" s="51"/>
      <c r="E264" s="51"/>
      <c r="F264" s="51"/>
      <c r="G264" s="51"/>
      <c r="H264" s="51"/>
      <c r="I264" s="51"/>
      <c r="J264" s="479" t="s">
        <v>106</v>
      </c>
      <c r="K264" s="145" t="s">
        <v>92</v>
      </c>
      <c r="L264" s="145" t="s">
        <v>44</v>
      </c>
      <c r="M264" s="145"/>
      <c r="N264" s="147">
        <f t="shared" si="68"/>
        <v>0</v>
      </c>
      <c r="O264" s="75">
        <v>50000</v>
      </c>
      <c r="P264" s="152">
        <f>P265</f>
        <v>25000</v>
      </c>
      <c r="Q264" s="246">
        <v>0</v>
      </c>
      <c r="R264" s="151">
        <f t="shared" si="46"/>
        <v>50</v>
      </c>
    </row>
    <row r="265" spans="1:19" x14ac:dyDescent="0.3">
      <c r="A265" s="144" t="s">
        <v>284</v>
      </c>
      <c r="B265" s="51" t="s">
        <v>88</v>
      </c>
      <c r="C265" s="51"/>
      <c r="D265" s="51"/>
      <c r="E265" s="51"/>
      <c r="F265" s="51"/>
      <c r="G265" s="51"/>
      <c r="H265" s="51" t="s">
        <v>161</v>
      </c>
      <c r="I265" s="51"/>
      <c r="J265" s="479" t="s">
        <v>106</v>
      </c>
      <c r="K265" s="145" t="s">
        <v>91</v>
      </c>
      <c r="L265" s="145" t="s">
        <v>47</v>
      </c>
      <c r="M265" s="145"/>
      <c r="N265" s="147">
        <v>0</v>
      </c>
      <c r="O265" s="75">
        <v>50000</v>
      </c>
      <c r="P265" s="152">
        <v>25000</v>
      </c>
      <c r="Q265" s="246">
        <v>0</v>
      </c>
      <c r="R265" s="151">
        <f t="shared" si="46"/>
        <v>50</v>
      </c>
    </row>
    <row r="266" spans="1:19" s="9" customFormat="1" x14ac:dyDescent="0.3">
      <c r="A266" s="136" t="s">
        <v>285</v>
      </c>
      <c r="B266" s="102" t="s">
        <v>88</v>
      </c>
      <c r="C266" s="102"/>
      <c r="D266" s="102"/>
      <c r="E266" s="102"/>
      <c r="F266" s="102"/>
      <c r="G266" s="102"/>
      <c r="H266" s="102"/>
      <c r="I266" s="102"/>
      <c r="J266" s="478" t="s">
        <v>106</v>
      </c>
      <c r="K266" s="137" t="s">
        <v>225</v>
      </c>
      <c r="L266" s="137"/>
      <c r="M266" s="137"/>
      <c r="N266" s="162">
        <f t="shared" ref="N266:P268" si="69">N267</f>
        <v>0</v>
      </c>
      <c r="O266" s="163">
        <f t="shared" si="69"/>
        <v>10000</v>
      </c>
      <c r="P266" s="164">
        <f t="shared" si="69"/>
        <v>9500</v>
      </c>
      <c r="Q266" s="250">
        <v>0</v>
      </c>
      <c r="R266" s="143">
        <f t="shared" si="46"/>
        <v>95</v>
      </c>
    </row>
    <row r="267" spans="1:19" s="9" customFormat="1" x14ac:dyDescent="0.3">
      <c r="A267" s="144" t="s">
        <v>285</v>
      </c>
      <c r="B267" s="51"/>
      <c r="C267" s="51"/>
      <c r="D267" s="51"/>
      <c r="E267" s="51"/>
      <c r="F267" s="51"/>
      <c r="G267" s="51"/>
      <c r="H267" s="51"/>
      <c r="I267" s="51"/>
      <c r="J267" s="479" t="s">
        <v>106</v>
      </c>
      <c r="K267" s="145">
        <v>3</v>
      </c>
      <c r="L267" s="145" t="s">
        <v>10</v>
      </c>
      <c r="M267" s="145"/>
      <c r="N267" s="165"/>
      <c r="O267" s="75">
        <v>10000</v>
      </c>
      <c r="P267" s="152">
        <f t="shared" si="69"/>
        <v>9500</v>
      </c>
      <c r="Q267" s="246">
        <v>0</v>
      </c>
      <c r="R267" s="151">
        <f t="shared" si="46"/>
        <v>95</v>
      </c>
    </row>
    <row r="268" spans="1:19" s="9" customFormat="1" x14ac:dyDescent="0.3">
      <c r="A268" s="144" t="s">
        <v>285</v>
      </c>
      <c r="B268" s="51"/>
      <c r="C268" s="51"/>
      <c r="D268" s="51"/>
      <c r="E268" s="51"/>
      <c r="F268" s="51"/>
      <c r="G268" s="51"/>
      <c r="H268" s="51"/>
      <c r="I268" s="51"/>
      <c r="J268" s="479" t="s">
        <v>106</v>
      </c>
      <c r="K268" s="145">
        <v>38</v>
      </c>
      <c r="L268" s="145" t="s">
        <v>94</v>
      </c>
      <c r="M268" s="145"/>
      <c r="N268" s="165"/>
      <c r="O268" s="75">
        <v>10000</v>
      </c>
      <c r="P268" s="152">
        <f t="shared" si="69"/>
        <v>9500</v>
      </c>
      <c r="Q268" s="246">
        <v>0</v>
      </c>
      <c r="R268" s="151">
        <f t="shared" si="46"/>
        <v>95</v>
      </c>
    </row>
    <row r="269" spans="1:19" s="9" customFormat="1" x14ac:dyDescent="0.3">
      <c r="A269" s="144" t="s">
        <v>285</v>
      </c>
      <c r="B269" s="51" t="s">
        <v>88</v>
      </c>
      <c r="C269" s="51"/>
      <c r="D269" s="51"/>
      <c r="E269" s="51"/>
      <c r="F269" s="51"/>
      <c r="G269" s="51"/>
      <c r="H269" s="51"/>
      <c r="I269" s="51"/>
      <c r="J269" s="479" t="s">
        <v>106</v>
      </c>
      <c r="K269" s="145">
        <v>381</v>
      </c>
      <c r="L269" s="145" t="s">
        <v>54</v>
      </c>
      <c r="M269" s="145"/>
      <c r="N269" s="147"/>
      <c r="O269" s="75">
        <v>10000</v>
      </c>
      <c r="P269" s="152">
        <v>9500</v>
      </c>
      <c r="Q269" s="246">
        <v>0</v>
      </c>
      <c r="R269" s="151">
        <f t="shared" si="46"/>
        <v>95</v>
      </c>
    </row>
    <row r="270" spans="1:19" x14ac:dyDescent="0.3">
      <c r="A270" s="136" t="s">
        <v>286</v>
      </c>
      <c r="B270" s="102"/>
      <c r="C270" s="102"/>
      <c r="D270" s="102"/>
      <c r="E270" s="102"/>
      <c r="F270" s="102" t="s">
        <v>159</v>
      </c>
      <c r="G270" s="102"/>
      <c r="H270" s="102" t="s">
        <v>161</v>
      </c>
      <c r="I270" s="102"/>
      <c r="J270" s="478" t="s">
        <v>106</v>
      </c>
      <c r="K270" s="137" t="s">
        <v>224</v>
      </c>
      <c r="L270" s="137"/>
      <c r="M270" s="137"/>
      <c r="N270" s="139">
        <f>N271</f>
        <v>638619</v>
      </c>
      <c r="O270" s="163">
        <f t="shared" ref="O270:P270" si="70">O271</f>
        <v>0</v>
      </c>
      <c r="P270" s="164">
        <f t="shared" si="70"/>
        <v>0</v>
      </c>
      <c r="Q270" s="250">
        <v>0</v>
      </c>
      <c r="R270" s="143" t="e">
        <f t="shared" si="46"/>
        <v>#DIV/0!</v>
      </c>
      <c r="S270" s="48"/>
    </row>
    <row r="271" spans="1:19" x14ac:dyDescent="0.3">
      <c r="A271" s="457" t="s">
        <v>286</v>
      </c>
      <c r="B271" s="51"/>
      <c r="C271" s="51"/>
      <c r="D271" s="51"/>
      <c r="E271" s="51"/>
      <c r="F271" s="51"/>
      <c r="G271" s="51"/>
      <c r="H271" s="51"/>
      <c r="I271" s="52"/>
      <c r="J271" s="479" t="s">
        <v>106</v>
      </c>
      <c r="K271" s="569" t="s">
        <v>11</v>
      </c>
      <c r="L271" s="145" t="s">
        <v>12</v>
      </c>
      <c r="M271" s="146"/>
      <c r="N271" s="148">
        <v>638619</v>
      </c>
      <c r="O271" s="75">
        <v>0</v>
      </c>
      <c r="P271" s="152"/>
      <c r="Q271" s="150">
        <v>0</v>
      </c>
      <c r="R271" s="151" t="e">
        <f t="shared" si="46"/>
        <v>#DIV/0!</v>
      </c>
      <c r="S271" s="49"/>
    </row>
    <row r="272" spans="1:19" x14ac:dyDescent="0.3">
      <c r="A272" s="249" t="s">
        <v>286</v>
      </c>
      <c r="B272" s="50"/>
      <c r="C272" s="51"/>
      <c r="D272" s="51"/>
      <c r="E272" s="51"/>
      <c r="F272" s="51"/>
      <c r="G272" s="51"/>
      <c r="H272" s="51"/>
      <c r="I272" s="52"/>
      <c r="J272" s="51" t="s">
        <v>106</v>
      </c>
      <c r="K272" s="276">
        <v>42</v>
      </c>
      <c r="L272" s="145" t="s">
        <v>57</v>
      </c>
      <c r="M272" s="146"/>
      <c r="N272" s="148">
        <v>638619</v>
      </c>
      <c r="O272" s="75">
        <v>0</v>
      </c>
      <c r="P272" s="75"/>
      <c r="Q272" s="246">
        <v>0</v>
      </c>
      <c r="R272" s="151" t="e">
        <f t="shared" si="46"/>
        <v>#DIV/0!</v>
      </c>
    </row>
    <row r="273" spans="1:18" x14ac:dyDescent="0.3">
      <c r="A273" s="249" t="s">
        <v>286</v>
      </c>
      <c r="B273" s="50"/>
      <c r="C273" s="51"/>
      <c r="D273" s="51"/>
      <c r="E273" s="51"/>
      <c r="F273" s="51" t="s">
        <v>159</v>
      </c>
      <c r="G273" s="51"/>
      <c r="H273" s="51" t="s">
        <v>161</v>
      </c>
      <c r="I273" s="52"/>
      <c r="J273" s="51" t="s">
        <v>106</v>
      </c>
      <c r="K273" s="276">
        <v>421</v>
      </c>
      <c r="L273" s="145" t="s">
        <v>58</v>
      </c>
      <c r="M273" s="146"/>
      <c r="N273" s="148">
        <v>638619</v>
      </c>
      <c r="O273" s="75">
        <v>0</v>
      </c>
      <c r="P273" s="75"/>
      <c r="Q273" s="246">
        <v>0</v>
      </c>
      <c r="R273" s="151" t="e">
        <f t="shared" si="46"/>
        <v>#DIV/0!</v>
      </c>
    </row>
    <row r="274" spans="1:18" s="9" customFormat="1" x14ac:dyDescent="0.3">
      <c r="A274" s="136" t="s">
        <v>287</v>
      </c>
      <c r="B274" s="102"/>
      <c r="C274" s="102"/>
      <c r="D274" s="102"/>
      <c r="E274" s="102"/>
      <c r="F274" s="102" t="s">
        <v>159</v>
      </c>
      <c r="G274" s="102"/>
      <c r="H274" s="102" t="s">
        <v>161</v>
      </c>
      <c r="I274" s="102"/>
      <c r="J274" s="478" t="s">
        <v>106</v>
      </c>
      <c r="K274" s="137" t="s">
        <v>409</v>
      </c>
      <c r="L274" s="137"/>
      <c r="M274" s="137"/>
      <c r="N274" s="139">
        <f>N275</f>
        <v>0</v>
      </c>
      <c r="O274" s="163">
        <f t="shared" ref="O274:P274" si="71">O275</f>
        <v>465000</v>
      </c>
      <c r="P274" s="164">
        <f t="shared" si="71"/>
        <v>189819</v>
      </c>
      <c r="Q274" s="250">
        <v>0</v>
      </c>
      <c r="R274" s="143">
        <f t="shared" ref="R274" si="72">P274/O274*100</f>
        <v>40.821290322580644</v>
      </c>
    </row>
    <row r="275" spans="1:18" s="9" customFormat="1" x14ac:dyDescent="0.3">
      <c r="A275" s="249" t="s">
        <v>287</v>
      </c>
      <c r="B275" s="50"/>
      <c r="C275" s="51"/>
      <c r="D275" s="51"/>
      <c r="E275" s="51"/>
      <c r="F275" s="51"/>
      <c r="G275" s="51"/>
      <c r="H275" s="51"/>
      <c r="I275" s="52"/>
      <c r="J275" s="51" t="s">
        <v>106</v>
      </c>
      <c r="K275" s="276" t="s">
        <v>11</v>
      </c>
      <c r="L275" s="615" t="s">
        <v>12</v>
      </c>
      <c r="M275" s="616"/>
      <c r="N275" s="148"/>
      <c r="O275" s="75">
        <v>465000</v>
      </c>
      <c r="P275" s="75">
        <v>189819</v>
      </c>
      <c r="Q275" s="246"/>
      <c r="R275" s="151"/>
    </row>
    <row r="276" spans="1:18" s="9" customFormat="1" x14ac:dyDescent="0.3">
      <c r="A276" s="249" t="s">
        <v>287</v>
      </c>
      <c r="B276" s="50"/>
      <c r="C276" s="51"/>
      <c r="D276" s="51"/>
      <c r="E276" s="51"/>
      <c r="F276" s="51"/>
      <c r="G276" s="51"/>
      <c r="H276" s="51"/>
      <c r="I276" s="52"/>
      <c r="J276" s="51" t="s">
        <v>106</v>
      </c>
      <c r="K276" s="276" t="s">
        <v>98</v>
      </c>
      <c r="L276" s="615" t="s">
        <v>57</v>
      </c>
      <c r="M276" s="616"/>
      <c r="N276" s="148"/>
      <c r="O276" s="75">
        <v>465000</v>
      </c>
      <c r="P276" s="75">
        <v>189819</v>
      </c>
      <c r="Q276" s="246"/>
      <c r="R276" s="151"/>
    </row>
    <row r="277" spans="1:18" s="9" customFormat="1" x14ac:dyDescent="0.3">
      <c r="A277" s="249" t="s">
        <v>287</v>
      </c>
      <c r="B277" s="50"/>
      <c r="C277" s="51"/>
      <c r="D277" s="51"/>
      <c r="E277" s="51"/>
      <c r="F277" s="51" t="s">
        <v>159</v>
      </c>
      <c r="G277" s="51"/>
      <c r="H277" s="51" t="s">
        <v>161</v>
      </c>
      <c r="I277" s="52"/>
      <c r="J277" s="51" t="s">
        <v>106</v>
      </c>
      <c r="K277" s="276" t="s">
        <v>114</v>
      </c>
      <c r="L277" s="615" t="s">
        <v>58</v>
      </c>
      <c r="M277" s="616"/>
      <c r="N277" s="148"/>
      <c r="O277" s="75">
        <v>465000</v>
      </c>
      <c r="P277" s="75">
        <v>189819</v>
      </c>
      <c r="Q277" s="246"/>
      <c r="R277" s="151"/>
    </row>
    <row r="278" spans="1:18" s="9" customFormat="1" x14ac:dyDescent="0.3">
      <c r="A278" s="273" t="s">
        <v>407</v>
      </c>
      <c r="B278" s="101"/>
      <c r="C278" s="102"/>
      <c r="D278" s="102"/>
      <c r="E278" s="102"/>
      <c r="F278" s="102" t="s">
        <v>159</v>
      </c>
      <c r="G278" s="102"/>
      <c r="H278" s="102" t="s">
        <v>161</v>
      </c>
      <c r="I278" s="103"/>
      <c r="J278" s="102" t="s">
        <v>106</v>
      </c>
      <c r="K278" s="273" t="s">
        <v>408</v>
      </c>
      <c r="L278" s="137"/>
      <c r="M278" s="138"/>
      <c r="N278" s="140">
        <f t="shared" ref="N278:P278" si="73">N279</f>
        <v>87762</v>
      </c>
      <c r="O278" s="163">
        <f t="shared" si="73"/>
        <v>110000</v>
      </c>
      <c r="P278" s="163">
        <f t="shared" si="73"/>
        <v>54997</v>
      </c>
      <c r="Q278" s="250">
        <v>0</v>
      </c>
      <c r="R278" s="143">
        <f t="shared" si="46"/>
        <v>49.99727272727273</v>
      </c>
    </row>
    <row r="279" spans="1:18" s="9" customFormat="1" x14ac:dyDescent="0.3">
      <c r="A279" s="249" t="s">
        <v>407</v>
      </c>
      <c r="B279" s="50"/>
      <c r="C279" s="51"/>
      <c r="D279" s="51"/>
      <c r="E279" s="51"/>
      <c r="F279" s="51"/>
      <c r="G279" s="51"/>
      <c r="H279" s="51"/>
      <c r="I279" s="52"/>
      <c r="J279" s="51" t="s">
        <v>106</v>
      </c>
      <c r="K279" s="278" t="s">
        <v>11</v>
      </c>
      <c r="L279" s="145" t="s">
        <v>12</v>
      </c>
      <c r="M279" s="146"/>
      <c r="N279" s="148">
        <v>87762</v>
      </c>
      <c r="O279" s="75">
        <v>110000</v>
      </c>
      <c r="P279" s="75">
        <v>54997</v>
      </c>
      <c r="Q279" s="246">
        <v>0</v>
      </c>
      <c r="R279" s="151">
        <f t="shared" si="46"/>
        <v>49.99727272727273</v>
      </c>
    </row>
    <row r="280" spans="1:18" s="9" customFormat="1" x14ac:dyDescent="0.3">
      <c r="A280" s="249" t="s">
        <v>407</v>
      </c>
      <c r="B280" s="50"/>
      <c r="C280" s="51"/>
      <c r="D280" s="51"/>
      <c r="E280" s="51"/>
      <c r="F280" s="51"/>
      <c r="G280" s="51"/>
      <c r="H280" s="51"/>
      <c r="I280" s="52"/>
      <c r="J280" s="51" t="s">
        <v>106</v>
      </c>
      <c r="K280" s="276">
        <v>42</v>
      </c>
      <c r="L280" s="145" t="s">
        <v>57</v>
      </c>
      <c r="M280" s="146"/>
      <c r="N280" s="148">
        <v>87762</v>
      </c>
      <c r="O280" s="75">
        <v>110000</v>
      </c>
      <c r="P280" s="75">
        <v>54997</v>
      </c>
      <c r="Q280" s="246">
        <v>0</v>
      </c>
      <c r="R280" s="151">
        <f t="shared" si="46"/>
        <v>49.99727272727273</v>
      </c>
    </row>
    <row r="281" spans="1:18" s="9" customFormat="1" x14ac:dyDescent="0.3">
      <c r="A281" s="249" t="s">
        <v>407</v>
      </c>
      <c r="B281" s="50"/>
      <c r="C281" s="51"/>
      <c r="D281" s="51"/>
      <c r="E281" s="51"/>
      <c r="F281" s="51" t="s">
        <v>159</v>
      </c>
      <c r="G281" s="51"/>
      <c r="H281" s="51" t="s">
        <v>161</v>
      </c>
      <c r="I281" s="52"/>
      <c r="J281" s="51" t="s">
        <v>106</v>
      </c>
      <c r="K281" s="276">
        <v>421</v>
      </c>
      <c r="L281" s="145" t="s">
        <v>58</v>
      </c>
      <c r="M281" s="146"/>
      <c r="N281" s="148">
        <v>87762</v>
      </c>
      <c r="O281" s="75">
        <v>110000</v>
      </c>
      <c r="P281" s="75">
        <v>54997</v>
      </c>
      <c r="Q281" s="246">
        <v>0</v>
      </c>
      <c r="R281" s="151">
        <f t="shared" si="46"/>
        <v>49.99727272727273</v>
      </c>
    </row>
    <row r="282" spans="1:18" x14ac:dyDescent="0.3">
      <c r="A282" s="273" t="s">
        <v>288</v>
      </c>
      <c r="B282" s="101" t="s">
        <v>88</v>
      </c>
      <c r="C282" s="102"/>
      <c r="D282" s="102"/>
      <c r="E282" s="102"/>
      <c r="F282" s="102"/>
      <c r="G282" s="102"/>
      <c r="H282" s="102" t="s">
        <v>161</v>
      </c>
      <c r="I282" s="103"/>
      <c r="J282" s="102" t="s">
        <v>107</v>
      </c>
      <c r="K282" s="273" t="s">
        <v>226</v>
      </c>
      <c r="L282" s="137"/>
      <c r="M282" s="138"/>
      <c r="N282" s="140">
        <f t="shared" ref="N282:P282" si="74">N283</f>
        <v>55250</v>
      </c>
      <c r="O282" s="163">
        <f t="shared" si="74"/>
        <v>50000</v>
      </c>
      <c r="P282" s="163">
        <f t="shared" si="74"/>
        <v>21321</v>
      </c>
      <c r="Q282" s="250">
        <f t="shared" si="45"/>
        <v>38.590045248868776</v>
      </c>
      <c r="R282" s="143">
        <f t="shared" si="46"/>
        <v>42.642000000000003</v>
      </c>
    </row>
    <row r="283" spans="1:18" x14ac:dyDescent="0.3">
      <c r="A283" s="249" t="s">
        <v>288</v>
      </c>
      <c r="B283" s="453"/>
      <c r="C283" s="454"/>
      <c r="D283" s="454"/>
      <c r="E283" s="454"/>
      <c r="F283" s="454"/>
      <c r="G283" s="454"/>
      <c r="H283" s="454"/>
      <c r="I283" s="455"/>
      <c r="J283" s="454" t="s">
        <v>107</v>
      </c>
      <c r="K283" s="249">
        <v>3</v>
      </c>
      <c r="L283" s="456" t="s">
        <v>10</v>
      </c>
      <c r="M283" s="457"/>
      <c r="N283" s="458">
        <v>55250</v>
      </c>
      <c r="O283" s="459">
        <v>50000</v>
      </c>
      <c r="P283" s="459">
        <v>21321</v>
      </c>
      <c r="Q283" s="246">
        <f t="shared" si="45"/>
        <v>38.590045248868776</v>
      </c>
      <c r="R283" s="151">
        <f t="shared" si="46"/>
        <v>42.642000000000003</v>
      </c>
    </row>
    <row r="284" spans="1:18" x14ac:dyDescent="0.3">
      <c r="A284" s="249" t="s">
        <v>288</v>
      </c>
      <c r="B284" s="50"/>
      <c r="C284" s="51"/>
      <c r="D284" s="51"/>
      <c r="E284" s="51"/>
      <c r="F284" s="51"/>
      <c r="G284" s="51"/>
      <c r="H284" s="51"/>
      <c r="I284" s="52"/>
      <c r="J284" s="51" t="s">
        <v>107</v>
      </c>
      <c r="K284" s="276">
        <v>38</v>
      </c>
      <c r="L284" s="145" t="s">
        <v>94</v>
      </c>
      <c r="M284" s="146"/>
      <c r="N284" s="148">
        <v>55250</v>
      </c>
      <c r="O284" s="75">
        <v>50000</v>
      </c>
      <c r="P284" s="75">
        <v>21321</v>
      </c>
      <c r="Q284" s="246">
        <f t="shared" si="45"/>
        <v>38.590045248868776</v>
      </c>
      <c r="R284" s="151">
        <f t="shared" si="46"/>
        <v>42.642000000000003</v>
      </c>
    </row>
    <row r="285" spans="1:18" x14ac:dyDescent="0.3">
      <c r="A285" s="274" t="s">
        <v>288</v>
      </c>
      <c r="B285" s="56" t="s">
        <v>88</v>
      </c>
      <c r="C285" s="57"/>
      <c r="D285" s="57"/>
      <c r="E285" s="57"/>
      <c r="F285" s="57"/>
      <c r="G285" s="57"/>
      <c r="H285" s="57" t="s">
        <v>161</v>
      </c>
      <c r="I285" s="58"/>
      <c r="J285" s="57" t="s">
        <v>107</v>
      </c>
      <c r="K285" s="277">
        <v>381</v>
      </c>
      <c r="L285" s="184" t="s">
        <v>54</v>
      </c>
      <c r="M285" s="185"/>
      <c r="N285" s="275">
        <v>55250</v>
      </c>
      <c r="O285" s="173">
        <v>50000</v>
      </c>
      <c r="P285" s="173">
        <v>21321</v>
      </c>
      <c r="Q285" s="247">
        <f t="shared" si="45"/>
        <v>38.590045248868776</v>
      </c>
      <c r="R285" s="176">
        <f t="shared" si="46"/>
        <v>42.642000000000003</v>
      </c>
    </row>
    <row r="286" spans="1:18" ht="16.95" customHeight="1" x14ac:dyDescent="0.3">
      <c r="A286" s="261"/>
      <c r="B286" s="268"/>
      <c r="C286" s="269"/>
      <c r="D286" s="269"/>
      <c r="E286" s="269"/>
      <c r="F286" s="269"/>
      <c r="G286" s="269"/>
      <c r="H286" s="269"/>
      <c r="I286" s="270"/>
      <c r="J286" s="474"/>
      <c r="K286" s="262" t="s">
        <v>227</v>
      </c>
      <c r="L286" s="262"/>
      <c r="M286" s="263"/>
      <c r="N286" s="280">
        <f>SUM(N287)</f>
        <v>12300</v>
      </c>
      <c r="O286" s="281">
        <f>SUM(O287)</f>
        <v>180000</v>
      </c>
      <c r="P286" s="282">
        <f t="shared" ref="P286" si="75">SUM(P287)</f>
        <v>33700</v>
      </c>
      <c r="Q286" s="266">
        <f t="shared" si="45"/>
        <v>273.98373983739839</v>
      </c>
      <c r="R286" s="267">
        <f t="shared" si="46"/>
        <v>18.722222222222225</v>
      </c>
    </row>
    <row r="287" spans="1:18" x14ac:dyDescent="0.3">
      <c r="A287" s="113"/>
      <c r="B287" s="76"/>
      <c r="C287" s="77"/>
      <c r="D287" s="77"/>
      <c r="E287" s="77"/>
      <c r="F287" s="77"/>
      <c r="G287" s="77"/>
      <c r="H287" s="77"/>
      <c r="I287" s="78"/>
      <c r="J287" s="475" t="s">
        <v>219</v>
      </c>
      <c r="K287" s="115" t="s">
        <v>228</v>
      </c>
      <c r="L287" s="115"/>
      <c r="M287" s="116"/>
      <c r="N287" s="466">
        <f>N288</f>
        <v>12300</v>
      </c>
      <c r="O287" s="467">
        <f>O288</f>
        <v>180000</v>
      </c>
      <c r="P287" s="468">
        <f t="shared" ref="P287" si="76">P288</f>
        <v>33700</v>
      </c>
      <c r="Q287" s="119">
        <f t="shared" si="45"/>
        <v>273.98373983739839</v>
      </c>
      <c r="R287" s="120">
        <f t="shared" si="46"/>
        <v>18.722222222222225</v>
      </c>
    </row>
    <row r="288" spans="1:18" x14ac:dyDescent="0.3">
      <c r="A288" s="154" t="s">
        <v>289</v>
      </c>
      <c r="B288" s="95" t="s">
        <v>88</v>
      </c>
      <c r="C288" s="96"/>
      <c r="D288" s="96" t="s">
        <v>97</v>
      </c>
      <c r="E288" s="96" t="s">
        <v>11</v>
      </c>
      <c r="F288" s="96"/>
      <c r="G288" s="96"/>
      <c r="H288" s="96" t="s">
        <v>161</v>
      </c>
      <c r="I288" s="97"/>
      <c r="J288" s="480"/>
      <c r="K288" s="155" t="s">
        <v>229</v>
      </c>
      <c r="L288" s="155"/>
      <c r="M288" s="156"/>
      <c r="N288" s="188">
        <f>N289+N295</f>
        <v>12300</v>
      </c>
      <c r="O288" s="189">
        <f>O289+O295+O299</f>
        <v>180000</v>
      </c>
      <c r="P288" s="190">
        <f t="shared" ref="P288" si="77">P289+P295</f>
        <v>33700</v>
      </c>
      <c r="Q288" s="160">
        <f t="shared" si="45"/>
        <v>273.98373983739839</v>
      </c>
      <c r="R288" s="161">
        <f t="shared" si="46"/>
        <v>18.722222222222225</v>
      </c>
    </row>
    <row r="289" spans="1:19" x14ac:dyDescent="0.3">
      <c r="A289" s="166" t="s">
        <v>290</v>
      </c>
      <c r="B289" s="104" t="s">
        <v>88</v>
      </c>
      <c r="C289" s="105"/>
      <c r="D289" s="105" t="s">
        <v>97</v>
      </c>
      <c r="E289" s="105" t="s">
        <v>11</v>
      </c>
      <c r="F289" s="105"/>
      <c r="G289" s="105"/>
      <c r="H289" s="105" t="s">
        <v>161</v>
      </c>
      <c r="I289" s="106"/>
      <c r="J289" s="488" t="s">
        <v>108</v>
      </c>
      <c r="K289" s="462" t="s">
        <v>230</v>
      </c>
      <c r="L289" s="167"/>
      <c r="M289" s="168"/>
      <c r="N289" s="139">
        <f>SUM(N290)</f>
        <v>12300</v>
      </c>
      <c r="O289" s="140">
        <f>SUM(O290)</f>
        <v>30000</v>
      </c>
      <c r="P289" s="141">
        <f>SUM(P290)</f>
        <v>15000</v>
      </c>
      <c r="Q289" s="440">
        <f t="shared" si="45"/>
        <v>121.95121951219512</v>
      </c>
      <c r="R289" s="171">
        <f t="shared" si="46"/>
        <v>50</v>
      </c>
    </row>
    <row r="290" spans="1:19" x14ac:dyDescent="0.3">
      <c r="A290" s="144" t="s">
        <v>290</v>
      </c>
      <c r="B290" s="50"/>
      <c r="C290" s="51"/>
      <c r="D290" s="51"/>
      <c r="E290" s="51"/>
      <c r="F290" s="51"/>
      <c r="G290" s="51"/>
      <c r="H290" s="51"/>
      <c r="I290" s="52"/>
      <c r="J290" s="479" t="s">
        <v>108</v>
      </c>
      <c r="K290" s="276">
        <v>3</v>
      </c>
      <c r="L290" s="145" t="s">
        <v>10</v>
      </c>
      <c r="M290" s="146"/>
      <c r="N290" s="147">
        <v>12300</v>
      </c>
      <c r="O290" s="148">
        <f>O291+O293</f>
        <v>30000</v>
      </c>
      <c r="P290" s="149">
        <v>15000</v>
      </c>
      <c r="Q290" s="246">
        <f t="shared" si="45"/>
        <v>121.95121951219512</v>
      </c>
      <c r="R290" s="151">
        <f t="shared" si="46"/>
        <v>50</v>
      </c>
    </row>
    <row r="291" spans="1:19" x14ac:dyDescent="0.3">
      <c r="A291" s="144" t="s">
        <v>290</v>
      </c>
      <c r="B291" s="50"/>
      <c r="C291" s="51"/>
      <c r="D291" s="51"/>
      <c r="E291" s="51"/>
      <c r="F291" s="51"/>
      <c r="G291" s="51"/>
      <c r="H291" s="51"/>
      <c r="I291" s="52"/>
      <c r="J291" s="479" t="s">
        <v>108</v>
      </c>
      <c r="K291" s="278" t="s">
        <v>92</v>
      </c>
      <c r="L291" s="145" t="s">
        <v>44</v>
      </c>
      <c r="M291" s="146"/>
      <c r="N291" s="147">
        <f>N292</f>
        <v>0</v>
      </c>
      <c r="O291" s="75">
        <f>O292</f>
        <v>10000</v>
      </c>
      <c r="P291" s="152"/>
      <c r="Q291" s="246">
        <v>0</v>
      </c>
      <c r="R291" s="151">
        <f t="shared" si="46"/>
        <v>0</v>
      </c>
    </row>
    <row r="292" spans="1:19" x14ac:dyDescent="0.3">
      <c r="A292" s="144" t="s">
        <v>290</v>
      </c>
      <c r="B292" s="50"/>
      <c r="C292" s="51"/>
      <c r="D292" s="51"/>
      <c r="E292" s="51"/>
      <c r="F292" s="51"/>
      <c r="G292" s="51"/>
      <c r="H292" s="51" t="s">
        <v>161</v>
      </c>
      <c r="I292" s="52"/>
      <c r="J292" s="479" t="s">
        <v>108</v>
      </c>
      <c r="K292" s="278" t="s">
        <v>91</v>
      </c>
      <c r="L292" s="145" t="s">
        <v>47</v>
      </c>
      <c r="M292" s="146"/>
      <c r="N292" s="147">
        <v>0</v>
      </c>
      <c r="O292" s="75">
        <v>10000</v>
      </c>
      <c r="P292" s="152"/>
      <c r="Q292" s="246">
        <v>0</v>
      </c>
      <c r="R292" s="151">
        <f t="shared" ref="R292:R294" si="78">P292/O292*100</f>
        <v>0</v>
      </c>
    </row>
    <row r="293" spans="1:19" x14ac:dyDescent="0.3">
      <c r="A293" s="144" t="s">
        <v>290</v>
      </c>
      <c r="B293" s="50"/>
      <c r="C293" s="51"/>
      <c r="D293" s="51"/>
      <c r="E293" s="51"/>
      <c r="F293" s="51"/>
      <c r="G293" s="51"/>
      <c r="H293" s="51"/>
      <c r="I293" s="52"/>
      <c r="J293" s="479" t="s">
        <v>108</v>
      </c>
      <c r="K293" s="276">
        <v>38</v>
      </c>
      <c r="L293" s="145" t="s">
        <v>94</v>
      </c>
      <c r="M293" s="146"/>
      <c r="N293" s="147">
        <v>12300</v>
      </c>
      <c r="O293" s="75">
        <f>O294</f>
        <v>20000</v>
      </c>
      <c r="P293" s="152">
        <v>15000</v>
      </c>
      <c r="Q293" s="246">
        <f t="shared" ref="Q293:Q322" si="79">P293/N293*100</f>
        <v>121.95121951219512</v>
      </c>
      <c r="R293" s="151">
        <f t="shared" si="78"/>
        <v>75</v>
      </c>
    </row>
    <row r="294" spans="1:19" x14ac:dyDescent="0.3">
      <c r="A294" s="144" t="s">
        <v>290</v>
      </c>
      <c r="B294" s="50" t="s">
        <v>88</v>
      </c>
      <c r="C294" s="51"/>
      <c r="D294" s="51" t="s">
        <v>97</v>
      </c>
      <c r="E294" s="51" t="s">
        <v>11</v>
      </c>
      <c r="F294" s="51"/>
      <c r="G294" s="51"/>
      <c r="H294" s="51"/>
      <c r="I294" s="52"/>
      <c r="J294" s="479" t="s">
        <v>108</v>
      </c>
      <c r="K294" s="276">
        <v>381</v>
      </c>
      <c r="L294" s="145" t="s">
        <v>54</v>
      </c>
      <c r="M294" s="146"/>
      <c r="N294" s="147">
        <v>12300</v>
      </c>
      <c r="O294" s="148">
        <v>20000</v>
      </c>
      <c r="P294" s="149">
        <v>15000</v>
      </c>
      <c r="Q294" s="246">
        <f t="shared" si="79"/>
        <v>121.95121951219512</v>
      </c>
      <c r="R294" s="151">
        <f t="shared" si="78"/>
        <v>75</v>
      </c>
    </row>
    <row r="295" spans="1:19" s="9" customFormat="1" x14ac:dyDescent="0.3">
      <c r="A295" s="136" t="s">
        <v>291</v>
      </c>
      <c r="B295" s="101" t="s">
        <v>88</v>
      </c>
      <c r="C295" s="102"/>
      <c r="D295" s="102"/>
      <c r="E295" s="102"/>
      <c r="F295" s="102"/>
      <c r="G295" s="102"/>
      <c r="H295" s="102" t="s">
        <v>161</v>
      </c>
      <c r="I295" s="103"/>
      <c r="J295" s="478" t="s">
        <v>242</v>
      </c>
      <c r="K295" s="273" t="s">
        <v>374</v>
      </c>
      <c r="L295" s="137"/>
      <c r="M295" s="138"/>
      <c r="N295" s="139">
        <f>N296</f>
        <v>0</v>
      </c>
      <c r="O295" s="140">
        <f t="shared" ref="O295:P296" si="80">O296</f>
        <v>120000</v>
      </c>
      <c r="P295" s="141">
        <f t="shared" si="80"/>
        <v>18700</v>
      </c>
      <c r="Q295" s="250">
        <v>0</v>
      </c>
      <c r="R295" s="143">
        <f t="shared" ref="R295:R298" si="81">P295/O295*100</f>
        <v>15.583333333333332</v>
      </c>
    </row>
    <row r="296" spans="1:19" s="9" customFormat="1" x14ac:dyDescent="0.3">
      <c r="A296" s="144" t="s">
        <v>291</v>
      </c>
      <c r="B296" s="50"/>
      <c r="C296" s="51"/>
      <c r="D296" s="51"/>
      <c r="E296" s="51"/>
      <c r="F296" s="51"/>
      <c r="G296" s="51"/>
      <c r="H296" s="51"/>
      <c r="I296" s="52"/>
      <c r="J296" s="479" t="s">
        <v>242</v>
      </c>
      <c r="K296" s="278" t="s">
        <v>11</v>
      </c>
      <c r="L296" s="145" t="s">
        <v>12</v>
      </c>
      <c r="M296" s="146"/>
      <c r="N296" s="147">
        <f>N297</f>
        <v>0</v>
      </c>
      <c r="O296" s="148">
        <v>120000</v>
      </c>
      <c r="P296" s="149">
        <f t="shared" si="80"/>
        <v>18700</v>
      </c>
      <c r="Q296" s="246">
        <v>0</v>
      </c>
      <c r="R296" s="151">
        <f t="shared" si="81"/>
        <v>15.583333333333332</v>
      </c>
    </row>
    <row r="297" spans="1:19" s="9" customFormat="1" x14ac:dyDescent="0.3">
      <c r="A297" s="144" t="s">
        <v>291</v>
      </c>
      <c r="B297" s="50"/>
      <c r="C297" s="51"/>
      <c r="D297" s="51"/>
      <c r="E297" s="51"/>
      <c r="F297" s="51"/>
      <c r="G297" s="51"/>
      <c r="H297" s="51"/>
      <c r="I297" s="52"/>
      <c r="J297" s="479" t="s">
        <v>242</v>
      </c>
      <c r="K297" s="276">
        <v>42</v>
      </c>
      <c r="L297" s="145" t="s">
        <v>57</v>
      </c>
      <c r="M297" s="146"/>
      <c r="N297" s="147">
        <f>N298</f>
        <v>0</v>
      </c>
      <c r="O297" s="148">
        <v>120000</v>
      </c>
      <c r="P297" s="149">
        <f>P298</f>
        <v>18700</v>
      </c>
      <c r="Q297" s="246">
        <v>0</v>
      </c>
      <c r="R297" s="151">
        <f t="shared" si="81"/>
        <v>15.583333333333332</v>
      </c>
    </row>
    <row r="298" spans="1:19" s="9" customFormat="1" x14ac:dyDescent="0.3">
      <c r="A298" s="144" t="s">
        <v>291</v>
      </c>
      <c r="B298" s="50" t="s">
        <v>88</v>
      </c>
      <c r="C298" s="51"/>
      <c r="D298" s="51"/>
      <c r="E298" s="51"/>
      <c r="F298" s="51"/>
      <c r="G298" s="51"/>
      <c r="H298" s="51" t="s">
        <v>161</v>
      </c>
      <c r="I298" s="52"/>
      <c r="J298" s="479" t="s">
        <v>242</v>
      </c>
      <c r="K298" s="276">
        <v>421</v>
      </c>
      <c r="L298" s="145" t="s">
        <v>58</v>
      </c>
      <c r="M298" s="146"/>
      <c r="N298" s="147">
        <v>0</v>
      </c>
      <c r="O298" s="75">
        <v>120000</v>
      </c>
      <c r="P298" s="152">
        <v>18700</v>
      </c>
      <c r="Q298" s="246">
        <v>0</v>
      </c>
      <c r="R298" s="151">
        <f t="shared" si="81"/>
        <v>15.583333333333332</v>
      </c>
      <c r="S298" s="48"/>
    </row>
    <row r="299" spans="1:19" s="9" customFormat="1" x14ac:dyDescent="0.3">
      <c r="A299" s="138" t="s">
        <v>292</v>
      </c>
      <c r="B299" s="102" t="s">
        <v>88</v>
      </c>
      <c r="C299" s="102"/>
      <c r="D299" s="102"/>
      <c r="E299" s="102"/>
      <c r="F299" s="102"/>
      <c r="G299" s="102"/>
      <c r="H299" s="102" t="s">
        <v>161</v>
      </c>
      <c r="I299" s="103"/>
      <c r="J299" s="103" t="s">
        <v>242</v>
      </c>
      <c r="K299" s="137" t="s">
        <v>375</v>
      </c>
      <c r="L299" s="137"/>
      <c r="M299" s="138"/>
      <c r="N299" s="140"/>
      <c r="O299" s="140">
        <f>SUM(O300)</f>
        <v>30000</v>
      </c>
      <c r="P299" s="164">
        <f>SUM(P300)</f>
        <v>0</v>
      </c>
      <c r="Q299" s="250"/>
      <c r="R299" s="143"/>
      <c r="S299" s="48"/>
    </row>
    <row r="300" spans="1:19" s="9" customFormat="1" x14ac:dyDescent="0.3">
      <c r="A300" s="457" t="s">
        <v>292</v>
      </c>
      <c r="B300" s="51"/>
      <c r="C300" s="51"/>
      <c r="D300" s="51"/>
      <c r="E300" s="51"/>
      <c r="F300" s="51"/>
      <c r="G300" s="51"/>
      <c r="H300" s="51"/>
      <c r="I300" s="52"/>
      <c r="J300" s="52" t="s">
        <v>242</v>
      </c>
      <c r="K300" s="145" t="s">
        <v>11</v>
      </c>
      <c r="L300" s="615" t="s">
        <v>12</v>
      </c>
      <c r="M300" s="616"/>
      <c r="N300" s="148"/>
      <c r="O300" s="148">
        <v>30000</v>
      </c>
      <c r="P300" s="152"/>
      <c r="Q300" s="246"/>
      <c r="R300" s="151"/>
      <c r="S300" s="48"/>
    </row>
    <row r="301" spans="1:19" s="9" customFormat="1" x14ac:dyDescent="0.3">
      <c r="A301" s="457" t="s">
        <v>292</v>
      </c>
      <c r="B301" s="51"/>
      <c r="C301" s="51"/>
      <c r="D301" s="51"/>
      <c r="E301" s="51"/>
      <c r="F301" s="51"/>
      <c r="G301" s="51"/>
      <c r="H301" s="51"/>
      <c r="I301" s="52"/>
      <c r="J301" s="52" t="s">
        <v>242</v>
      </c>
      <c r="K301" s="145" t="s">
        <v>98</v>
      </c>
      <c r="L301" s="615" t="s">
        <v>57</v>
      </c>
      <c r="M301" s="616"/>
      <c r="N301" s="148"/>
      <c r="O301" s="148">
        <v>30000</v>
      </c>
      <c r="P301" s="152"/>
      <c r="Q301" s="246"/>
      <c r="R301" s="151"/>
      <c r="S301" s="48"/>
    </row>
    <row r="302" spans="1:19" s="9" customFormat="1" x14ac:dyDescent="0.3">
      <c r="A302" s="457" t="s">
        <v>292</v>
      </c>
      <c r="B302" s="51" t="s">
        <v>88</v>
      </c>
      <c r="C302" s="51"/>
      <c r="D302" s="51"/>
      <c r="E302" s="51"/>
      <c r="F302" s="51"/>
      <c r="G302" s="51"/>
      <c r="H302" s="51" t="s">
        <v>161</v>
      </c>
      <c r="I302" s="52"/>
      <c r="J302" s="52" t="s">
        <v>242</v>
      </c>
      <c r="K302" s="145" t="s">
        <v>114</v>
      </c>
      <c r="L302" s="615" t="s">
        <v>58</v>
      </c>
      <c r="M302" s="616"/>
      <c r="N302" s="148"/>
      <c r="O302" s="148">
        <v>30000</v>
      </c>
      <c r="P302" s="152"/>
      <c r="Q302" s="150"/>
      <c r="R302" s="151"/>
      <c r="S302" s="48"/>
    </row>
    <row r="303" spans="1:19" s="9" customFormat="1" x14ac:dyDescent="0.3">
      <c r="A303" s="532"/>
      <c r="B303" s="533"/>
      <c r="C303" s="534"/>
      <c r="D303" s="534"/>
      <c r="E303" s="534"/>
      <c r="F303" s="534"/>
      <c r="G303" s="534"/>
      <c r="H303" s="534"/>
      <c r="I303" s="565"/>
      <c r="J303" s="566"/>
      <c r="K303" s="536" t="s">
        <v>231</v>
      </c>
      <c r="L303" s="536"/>
      <c r="M303" s="537"/>
      <c r="N303" s="567">
        <f>SUM(N304)</f>
        <v>75829</v>
      </c>
      <c r="O303" s="538">
        <f>O304</f>
        <v>310000</v>
      </c>
      <c r="P303" s="539">
        <f t="shared" ref="P303" si="82">SUM(P304)</f>
        <v>127681</v>
      </c>
      <c r="Q303" s="540">
        <f t="shared" si="79"/>
        <v>168.38017117461658</v>
      </c>
      <c r="R303" s="541">
        <f t="shared" ref="R303:R327" si="83">P303/O303*100</f>
        <v>41.18741935483871</v>
      </c>
      <c r="S303" s="48"/>
    </row>
    <row r="304" spans="1:19" s="9" customFormat="1" x14ac:dyDescent="0.3">
      <c r="A304" s="113"/>
      <c r="B304" s="76"/>
      <c r="C304" s="77"/>
      <c r="D304" s="77"/>
      <c r="E304" s="77"/>
      <c r="F304" s="77"/>
      <c r="G304" s="77"/>
      <c r="H304" s="77"/>
      <c r="I304" s="78"/>
      <c r="J304" s="475" t="s">
        <v>232</v>
      </c>
      <c r="K304" s="115" t="s">
        <v>233</v>
      </c>
      <c r="L304" s="115"/>
      <c r="M304" s="116"/>
      <c r="N304" s="230">
        <f>N305+N318+N323</f>
        <v>75829</v>
      </c>
      <c r="O304" s="231">
        <f>O305+O318+O323</f>
        <v>310000</v>
      </c>
      <c r="P304" s="232">
        <f>P305+P318+P323</f>
        <v>127681</v>
      </c>
      <c r="Q304" s="119">
        <f t="shared" si="79"/>
        <v>168.38017117461658</v>
      </c>
      <c r="R304" s="120">
        <f t="shared" si="83"/>
        <v>41.18741935483871</v>
      </c>
      <c r="S304" s="48"/>
    </row>
    <row r="305" spans="1:19" s="9" customFormat="1" x14ac:dyDescent="0.3">
      <c r="A305" s="154" t="s">
        <v>293</v>
      </c>
      <c r="B305" s="95" t="s">
        <v>88</v>
      </c>
      <c r="C305" s="96"/>
      <c r="D305" s="96" t="s">
        <v>97</v>
      </c>
      <c r="E305" s="96" t="s">
        <v>11</v>
      </c>
      <c r="F305" s="96"/>
      <c r="G305" s="96"/>
      <c r="H305" s="96"/>
      <c r="I305" s="97"/>
      <c r="J305" s="480"/>
      <c r="K305" s="155" t="s">
        <v>234</v>
      </c>
      <c r="L305" s="155"/>
      <c r="M305" s="156"/>
      <c r="N305" s="188">
        <f>N306+N310+N314</f>
        <v>58829</v>
      </c>
      <c r="O305" s="189">
        <f>O306+O310+O314</f>
        <v>240000</v>
      </c>
      <c r="P305" s="190">
        <f>P306+P310+P314</f>
        <v>107681</v>
      </c>
      <c r="Q305" s="160">
        <f t="shared" si="79"/>
        <v>183.04067721701881</v>
      </c>
      <c r="R305" s="161">
        <f t="shared" si="83"/>
        <v>44.867083333333333</v>
      </c>
      <c r="S305" s="48"/>
    </row>
    <row r="306" spans="1:19" s="9" customFormat="1" x14ac:dyDescent="0.3">
      <c r="A306" s="166" t="s">
        <v>296</v>
      </c>
      <c r="B306" s="104" t="s">
        <v>88</v>
      </c>
      <c r="C306" s="105"/>
      <c r="D306" s="105"/>
      <c r="E306" s="105" t="s">
        <v>11</v>
      </c>
      <c r="F306" s="105"/>
      <c r="G306" s="105"/>
      <c r="H306" s="105"/>
      <c r="I306" s="106"/>
      <c r="J306" s="488">
        <v>1070</v>
      </c>
      <c r="K306" s="167" t="s">
        <v>235</v>
      </c>
      <c r="L306" s="167"/>
      <c r="M306" s="168"/>
      <c r="N306" s="191">
        <f t="shared" ref="N306:P308" si="84">N307</f>
        <v>58517</v>
      </c>
      <c r="O306" s="169">
        <f t="shared" si="84"/>
        <v>120000</v>
      </c>
      <c r="P306" s="170">
        <f t="shared" si="84"/>
        <v>105755</v>
      </c>
      <c r="Q306" s="496">
        <f t="shared" si="79"/>
        <v>180.72525932634963</v>
      </c>
      <c r="R306" s="171">
        <f t="shared" si="83"/>
        <v>88.129166666666663</v>
      </c>
      <c r="S306" s="48"/>
    </row>
    <row r="307" spans="1:19" s="22" customFormat="1" ht="16.95" customHeight="1" x14ac:dyDescent="0.3">
      <c r="A307" s="144" t="s">
        <v>296</v>
      </c>
      <c r="B307" s="50"/>
      <c r="C307" s="51"/>
      <c r="D307" s="51"/>
      <c r="E307" s="51"/>
      <c r="F307" s="51"/>
      <c r="G307" s="51"/>
      <c r="H307" s="51"/>
      <c r="I307" s="52"/>
      <c r="J307" s="479" t="s">
        <v>109</v>
      </c>
      <c r="K307" s="145">
        <v>3</v>
      </c>
      <c r="L307" s="145" t="s">
        <v>10</v>
      </c>
      <c r="M307" s="146"/>
      <c r="N307" s="147">
        <v>58517</v>
      </c>
      <c r="O307" s="75">
        <f t="shared" si="84"/>
        <v>120000</v>
      </c>
      <c r="P307" s="152">
        <v>105755</v>
      </c>
      <c r="Q307" s="150">
        <f t="shared" si="79"/>
        <v>180.72525932634963</v>
      </c>
      <c r="R307" s="151">
        <f t="shared" si="83"/>
        <v>88.129166666666663</v>
      </c>
      <c r="S307" s="107"/>
    </row>
    <row r="308" spans="1:19" x14ac:dyDescent="0.3">
      <c r="A308" s="144" t="s">
        <v>296</v>
      </c>
      <c r="B308" s="50"/>
      <c r="C308" s="51"/>
      <c r="D308" s="51"/>
      <c r="E308" s="51"/>
      <c r="F308" s="51"/>
      <c r="G308" s="51"/>
      <c r="H308" s="51"/>
      <c r="I308" s="52"/>
      <c r="J308" s="479" t="s">
        <v>109</v>
      </c>
      <c r="K308" s="145">
        <v>37</v>
      </c>
      <c r="L308" s="145" t="s">
        <v>104</v>
      </c>
      <c r="M308" s="146"/>
      <c r="N308" s="147">
        <v>58517</v>
      </c>
      <c r="O308" s="75">
        <f t="shared" si="84"/>
        <v>120000</v>
      </c>
      <c r="P308" s="152">
        <v>105755</v>
      </c>
      <c r="Q308" s="150">
        <f t="shared" si="79"/>
        <v>180.72525932634963</v>
      </c>
      <c r="R308" s="151">
        <f t="shared" si="83"/>
        <v>88.129166666666663</v>
      </c>
    </row>
    <row r="309" spans="1:19" x14ac:dyDescent="0.3">
      <c r="A309" s="144" t="s">
        <v>296</v>
      </c>
      <c r="B309" s="50" t="s">
        <v>88</v>
      </c>
      <c r="C309" s="51"/>
      <c r="D309" s="51"/>
      <c r="E309" s="51" t="s">
        <v>11</v>
      </c>
      <c r="F309" s="51"/>
      <c r="G309" s="51"/>
      <c r="H309" s="51"/>
      <c r="I309" s="52"/>
      <c r="J309" s="479" t="s">
        <v>109</v>
      </c>
      <c r="K309" s="145">
        <v>372</v>
      </c>
      <c r="L309" s="145" t="s">
        <v>52</v>
      </c>
      <c r="M309" s="146"/>
      <c r="N309" s="147">
        <v>58517</v>
      </c>
      <c r="O309" s="75">
        <v>120000</v>
      </c>
      <c r="P309" s="152">
        <v>105755</v>
      </c>
      <c r="Q309" s="150">
        <f t="shared" si="79"/>
        <v>180.72525932634963</v>
      </c>
      <c r="R309" s="151">
        <f t="shared" si="83"/>
        <v>88.129166666666663</v>
      </c>
    </row>
    <row r="310" spans="1:19" x14ac:dyDescent="0.3">
      <c r="A310" s="136" t="s">
        <v>297</v>
      </c>
      <c r="B310" s="101" t="s">
        <v>88</v>
      </c>
      <c r="C310" s="102"/>
      <c r="D310" s="102"/>
      <c r="E310" s="102" t="s">
        <v>11</v>
      </c>
      <c r="F310" s="102"/>
      <c r="G310" s="102"/>
      <c r="H310" s="102"/>
      <c r="I310" s="103"/>
      <c r="J310" s="478">
        <v>1070</v>
      </c>
      <c r="K310" s="137" t="s">
        <v>236</v>
      </c>
      <c r="L310" s="137"/>
      <c r="M310" s="138"/>
      <c r="N310" s="139">
        <f t="shared" ref="N310:P310" si="85">N311</f>
        <v>312</v>
      </c>
      <c r="O310" s="163">
        <f t="shared" si="85"/>
        <v>40000</v>
      </c>
      <c r="P310" s="164">
        <f t="shared" si="85"/>
        <v>1926</v>
      </c>
      <c r="Q310" s="142">
        <v>0</v>
      </c>
      <c r="R310" s="143">
        <f t="shared" si="83"/>
        <v>4.8149999999999995</v>
      </c>
    </row>
    <row r="311" spans="1:19" x14ac:dyDescent="0.3">
      <c r="A311" s="144" t="s">
        <v>297</v>
      </c>
      <c r="B311" s="50"/>
      <c r="C311" s="51"/>
      <c r="D311" s="51"/>
      <c r="E311" s="51"/>
      <c r="F311" s="51"/>
      <c r="G311" s="51"/>
      <c r="H311" s="51"/>
      <c r="I311" s="52"/>
      <c r="J311" s="479" t="s">
        <v>109</v>
      </c>
      <c r="K311" s="145">
        <v>3</v>
      </c>
      <c r="L311" s="145" t="s">
        <v>10</v>
      </c>
      <c r="M311" s="146"/>
      <c r="N311" s="147">
        <v>312</v>
      </c>
      <c r="O311" s="75">
        <v>40000</v>
      </c>
      <c r="P311" s="152">
        <v>1926</v>
      </c>
      <c r="Q311" s="150">
        <v>0</v>
      </c>
      <c r="R311" s="151">
        <f t="shared" si="83"/>
        <v>4.8149999999999995</v>
      </c>
    </row>
    <row r="312" spans="1:19" x14ac:dyDescent="0.3">
      <c r="A312" s="457" t="s">
        <v>297</v>
      </c>
      <c r="B312" s="51"/>
      <c r="C312" s="51"/>
      <c r="D312" s="51"/>
      <c r="E312" s="51"/>
      <c r="F312" s="51"/>
      <c r="G312" s="51"/>
      <c r="H312" s="51"/>
      <c r="I312" s="52"/>
      <c r="J312" s="52" t="s">
        <v>109</v>
      </c>
      <c r="K312" s="145">
        <v>37</v>
      </c>
      <c r="L312" s="145" t="s">
        <v>104</v>
      </c>
      <c r="M312" s="146"/>
      <c r="N312" s="148">
        <v>312</v>
      </c>
      <c r="O312" s="75">
        <v>40000</v>
      </c>
      <c r="P312" s="152">
        <v>1926</v>
      </c>
      <c r="Q312" s="150">
        <v>0</v>
      </c>
      <c r="R312" s="151">
        <f t="shared" si="83"/>
        <v>4.8149999999999995</v>
      </c>
    </row>
    <row r="313" spans="1:19" x14ac:dyDescent="0.3">
      <c r="A313" s="144" t="s">
        <v>297</v>
      </c>
      <c r="B313" s="50" t="s">
        <v>88</v>
      </c>
      <c r="C313" s="51"/>
      <c r="D313" s="51"/>
      <c r="E313" s="51" t="s">
        <v>11</v>
      </c>
      <c r="F313" s="51"/>
      <c r="G313" s="51"/>
      <c r="H313" s="51"/>
      <c r="I313" s="52"/>
      <c r="J313" s="479" t="s">
        <v>109</v>
      </c>
      <c r="K313" s="145">
        <v>372</v>
      </c>
      <c r="L313" s="145" t="s">
        <v>52</v>
      </c>
      <c r="M313" s="146"/>
      <c r="N313" s="147">
        <v>312</v>
      </c>
      <c r="O313" s="75">
        <v>40000</v>
      </c>
      <c r="P313" s="152">
        <v>1926</v>
      </c>
      <c r="Q313" s="150">
        <v>0</v>
      </c>
      <c r="R313" s="151">
        <f t="shared" si="83"/>
        <v>4.8149999999999995</v>
      </c>
    </row>
    <row r="314" spans="1:19" s="5" customFormat="1" x14ac:dyDescent="0.3">
      <c r="A314" s="136" t="s">
        <v>298</v>
      </c>
      <c r="B314" s="101"/>
      <c r="C314" s="102"/>
      <c r="D314" s="102" t="s">
        <v>97</v>
      </c>
      <c r="E314" s="102"/>
      <c r="F314" s="102"/>
      <c r="G314" s="102"/>
      <c r="H314" s="102"/>
      <c r="I314" s="103"/>
      <c r="J314" s="478" t="s">
        <v>110</v>
      </c>
      <c r="K314" s="137" t="s">
        <v>237</v>
      </c>
      <c r="L314" s="137"/>
      <c r="M314" s="138"/>
      <c r="N314" s="139">
        <f t="shared" ref="N314:O316" si="86">N315</f>
        <v>0</v>
      </c>
      <c r="O314" s="163">
        <f t="shared" si="86"/>
        <v>80000</v>
      </c>
      <c r="P314" s="164">
        <f>P315</f>
        <v>0</v>
      </c>
      <c r="Q314" s="142">
        <v>0</v>
      </c>
      <c r="R314" s="143">
        <f t="shared" si="83"/>
        <v>0</v>
      </c>
    </row>
    <row r="315" spans="1:19" s="5" customFormat="1" x14ac:dyDescent="0.3">
      <c r="A315" s="144" t="s">
        <v>298</v>
      </c>
      <c r="B315" s="50"/>
      <c r="C315" s="51"/>
      <c r="D315" s="51"/>
      <c r="E315" s="51"/>
      <c r="F315" s="51"/>
      <c r="G315" s="51"/>
      <c r="H315" s="51"/>
      <c r="I315" s="52"/>
      <c r="J315" s="479" t="s">
        <v>110</v>
      </c>
      <c r="K315" s="145">
        <v>3</v>
      </c>
      <c r="L315" s="145" t="s">
        <v>10</v>
      </c>
      <c r="M315" s="146"/>
      <c r="N315" s="147">
        <f t="shared" si="86"/>
        <v>0</v>
      </c>
      <c r="O315" s="75">
        <f t="shared" si="86"/>
        <v>80000</v>
      </c>
      <c r="P315" s="152">
        <f>P316</f>
        <v>0</v>
      </c>
      <c r="Q315" s="150">
        <v>0</v>
      </c>
      <c r="R315" s="151">
        <f t="shared" si="83"/>
        <v>0</v>
      </c>
    </row>
    <row r="316" spans="1:19" s="5" customFormat="1" x14ac:dyDescent="0.3">
      <c r="A316" s="144" t="s">
        <v>298</v>
      </c>
      <c r="B316" s="50"/>
      <c r="C316" s="51"/>
      <c r="D316" s="51"/>
      <c r="E316" s="51"/>
      <c r="F316" s="51"/>
      <c r="G316" s="51"/>
      <c r="H316" s="51"/>
      <c r="I316" s="52"/>
      <c r="J316" s="479" t="s">
        <v>110</v>
      </c>
      <c r="K316" s="145">
        <v>37</v>
      </c>
      <c r="L316" s="145" t="s">
        <v>104</v>
      </c>
      <c r="M316" s="146"/>
      <c r="N316" s="147">
        <f t="shared" si="86"/>
        <v>0</v>
      </c>
      <c r="O316" s="75">
        <f t="shared" si="86"/>
        <v>80000</v>
      </c>
      <c r="P316" s="152">
        <f>P317</f>
        <v>0</v>
      </c>
      <c r="Q316" s="150">
        <v>0</v>
      </c>
      <c r="R316" s="151">
        <f t="shared" si="83"/>
        <v>0</v>
      </c>
    </row>
    <row r="317" spans="1:19" s="5" customFormat="1" x14ac:dyDescent="0.3">
      <c r="A317" s="172" t="s">
        <v>298</v>
      </c>
      <c r="B317" s="56"/>
      <c r="C317" s="57"/>
      <c r="D317" s="57" t="s">
        <v>97</v>
      </c>
      <c r="E317" s="57"/>
      <c r="F317" s="57"/>
      <c r="G317" s="57"/>
      <c r="H317" s="57"/>
      <c r="I317" s="58"/>
      <c r="J317" s="484" t="s">
        <v>110</v>
      </c>
      <c r="K317" s="184">
        <v>372</v>
      </c>
      <c r="L317" s="184" t="s">
        <v>52</v>
      </c>
      <c r="M317" s="185"/>
      <c r="N317" s="186">
        <v>0</v>
      </c>
      <c r="O317" s="173">
        <v>80000</v>
      </c>
      <c r="P317" s="174">
        <v>0</v>
      </c>
      <c r="Q317" s="175">
        <v>0</v>
      </c>
      <c r="R317" s="176">
        <f t="shared" si="83"/>
        <v>0</v>
      </c>
    </row>
    <row r="318" spans="1:19" x14ac:dyDescent="0.3">
      <c r="A318" s="154" t="s">
        <v>294</v>
      </c>
      <c r="B318" s="95" t="s">
        <v>88</v>
      </c>
      <c r="C318" s="96"/>
      <c r="D318" s="96"/>
      <c r="E318" s="96" t="s">
        <v>11</v>
      </c>
      <c r="F318" s="96"/>
      <c r="G318" s="96"/>
      <c r="H318" s="96"/>
      <c r="I318" s="97"/>
      <c r="J318" s="480"/>
      <c r="K318" s="155" t="s">
        <v>238</v>
      </c>
      <c r="L318" s="155"/>
      <c r="M318" s="156"/>
      <c r="N318" s="188">
        <f t="shared" ref="N318:P321" si="87">N319</f>
        <v>17000</v>
      </c>
      <c r="O318" s="158">
        <f t="shared" si="87"/>
        <v>50000</v>
      </c>
      <c r="P318" s="159">
        <f t="shared" si="87"/>
        <v>20000</v>
      </c>
      <c r="Q318" s="160">
        <f t="shared" si="79"/>
        <v>117.64705882352942</v>
      </c>
      <c r="R318" s="161">
        <f t="shared" si="83"/>
        <v>40</v>
      </c>
    </row>
    <row r="319" spans="1:19" x14ac:dyDescent="0.3">
      <c r="A319" s="136" t="s">
        <v>299</v>
      </c>
      <c r="B319" s="101" t="s">
        <v>88</v>
      </c>
      <c r="C319" s="102"/>
      <c r="D319" s="102"/>
      <c r="E319" s="102" t="s">
        <v>11</v>
      </c>
      <c r="F319" s="102"/>
      <c r="G319" s="102"/>
      <c r="H319" s="102"/>
      <c r="I319" s="103"/>
      <c r="J319" s="478">
        <v>1040</v>
      </c>
      <c r="K319" s="137" t="s">
        <v>239</v>
      </c>
      <c r="L319" s="137"/>
      <c r="M319" s="138"/>
      <c r="N319" s="139">
        <f t="shared" si="87"/>
        <v>17000</v>
      </c>
      <c r="O319" s="163">
        <f t="shared" si="87"/>
        <v>50000</v>
      </c>
      <c r="P319" s="164">
        <f t="shared" si="87"/>
        <v>20000</v>
      </c>
      <c r="Q319" s="142">
        <f t="shared" si="79"/>
        <v>117.64705882352942</v>
      </c>
      <c r="R319" s="143">
        <f t="shared" si="83"/>
        <v>40</v>
      </c>
    </row>
    <row r="320" spans="1:19" x14ac:dyDescent="0.3">
      <c r="A320" s="144" t="s">
        <v>299</v>
      </c>
      <c r="B320" s="50"/>
      <c r="C320" s="51"/>
      <c r="D320" s="51"/>
      <c r="E320" s="51"/>
      <c r="F320" s="51"/>
      <c r="G320" s="51"/>
      <c r="H320" s="51"/>
      <c r="I320" s="52"/>
      <c r="J320" s="479" t="s">
        <v>111</v>
      </c>
      <c r="K320" s="145">
        <v>3</v>
      </c>
      <c r="L320" s="145" t="s">
        <v>10</v>
      </c>
      <c r="M320" s="146"/>
      <c r="N320" s="147">
        <v>17000</v>
      </c>
      <c r="O320" s="75">
        <f t="shared" si="87"/>
        <v>50000</v>
      </c>
      <c r="P320" s="152">
        <v>20000</v>
      </c>
      <c r="Q320" s="150">
        <f t="shared" si="79"/>
        <v>117.64705882352942</v>
      </c>
      <c r="R320" s="151">
        <f t="shared" si="83"/>
        <v>40</v>
      </c>
    </row>
    <row r="321" spans="1:18" x14ac:dyDescent="0.3">
      <c r="A321" s="144" t="s">
        <v>299</v>
      </c>
      <c r="B321" s="50"/>
      <c r="C321" s="51"/>
      <c r="D321" s="51"/>
      <c r="E321" s="51"/>
      <c r="F321" s="51"/>
      <c r="G321" s="51"/>
      <c r="H321" s="51"/>
      <c r="I321" s="52"/>
      <c r="J321" s="479" t="s">
        <v>111</v>
      </c>
      <c r="K321" s="145">
        <v>37</v>
      </c>
      <c r="L321" s="145" t="s">
        <v>112</v>
      </c>
      <c r="M321" s="146"/>
      <c r="N321" s="147">
        <v>17000</v>
      </c>
      <c r="O321" s="75">
        <f t="shared" si="87"/>
        <v>50000</v>
      </c>
      <c r="P321" s="152">
        <v>20000</v>
      </c>
      <c r="Q321" s="150">
        <f t="shared" si="79"/>
        <v>117.64705882352942</v>
      </c>
      <c r="R321" s="151">
        <f t="shared" si="83"/>
        <v>40</v>
      </c>
    </row>
    <row r="322" spans="1:18" x14ac:dyDescent="0.3">
      <c r="A322" s="144" t="s">
        <v>299</v>
      </c>
      <c r="B322" s="50" t="s">
        <v>88</v>
      </c>
      <c r="C322" s="51"/>
      <c r="D322" s="51"/>
      <c r="E322" s="51" t="s">
        <v>11</v>
      </c>
      <c r="F322" s="51"/>
      <c r="G322" s="51"/>
      <c r="H322" s="51"/>
      <c r="I322" s="52"/>
      <c r="J322" s="479" t="s">
        <v>111</v>
      </c>
      <c r="K322" s="145">
        <v>372</v>
      </c>
      <c r="L322" s="145" t="s">
        <v>52</v>
      </c>
      <c r="M322" s="146"/>
      <c r="N322" s="147">
        <v>17000</v>
      </c>
      <c r="O322" s="75">
        <v>50000</v>
      </c>
      <c r="P322" s="152">
        <v>20000</v>
      </c>
      <c r="Q322" s="150">
        <f t="shared" si="79"/>
        <v>117.64705882352942</v>
      </c>
      <c r="R322" s="151">
        <f t="shared" si="83"/>
        <v>40</v>
      </c>
    </row>
    <row r="323" spans="1:18" x14ac:dyDescent="0.3">
      <c r="A323" s="154" t="s">
        <v>295</v>
      </c>
      <c r="B323" s="95" t="s">
        <v>88</v>
      </c>
      <c r="C323" s="96"/>
      <c r="D323" s="96"/>
      <c r="E323" s="96" t="s">
        <v>11</v>
      </c>
      <c r="F323" s="96"/>
      <c r="G323" s="96"/>
      <c r="H323" s="96"/>
      <c r="I323" s="97"/>
      <c r="J323" s="480"/>
      <c r="K323" s="155" t="s">
        <v>240</v>
      </c>
      <c r="L323" s="155"/>
      <c r="M323" s="156"/>
      <c r="N323" s="188">
        <f t="shared" ref="N323:O324" si="88">N324</f>
        <v>0</v>
      </c>
      <c r="O323" s="158">
        <f t="shared" si="88"/>
        <v>20000</v>
      </c>
      <c r="P323" s="159">
        <f>P324</f>
        <v>0</v>
      </c>
      <c r="Q323" s="160">
        <v>0</v>
      </c>
      <c r="R323" s="161">
        <f t="shared" si="83"/>
        <v>0</v>
      </c>
    </row>
    <row r="324" spans="1:18" x14ac:dyDescent="0.3">
      <c r="A324" s="136" t="s">
        <v>300</v>
      </c>
      <c r="B324" s="101" t="s">
        <v>88</v>
      </c>
      <c r="C324" s="102"/>
      <c r="D324" s="102"/>
      <c r="E324" s="102" t="s">
        <v>11</v>
      </c>
      <c r="F324" s="102"/>
      <c r="G324" s="102"/>
      <c r="H324" s="102"/>
      <c r="I324" s="103"/>
      <c r="J324" s="478">
        <v>1090</v>
      </c>
      <c r="K324" s="137" t="s">
        <v>241</v>
      </c>
      <c r="L324" s="137"/>
      <c r="M324" s="138"/>
      <c r="N324" s="139">
        <f t="shared" si="88"/>
        <v>0</v>
      </c>
      <c r="O324" s="163">
        <f t="shared" si="88"/>
        <v>20000</v>
      </c>
      <c r="P324" s="164">
        <f>P325</f>
        <v>0</v>
      </c>
      <c r="Q324" s="142">
        <v>0</v>
      </c>
      <c r="R324" s="143">
        <f t="shared" si="83"/>
        <v>0</v>
      </c>
    </row>
    <row r="325" spans="1:18" x14ac:dyDescent="0.3">
      <c r="A325" s="144" t="s">
        <v>300</v>
      </c>
      <c r="B325" s="50"/>
      <c r="C325" s="51"/>
      <c r="D325" s="51"/>
      <c r="E325" s="51"/>
      <c r="F325" s="51"/>
      <c r="G325" s="51"/>
      <c r="H325" s="51"/>
      <c r="I325" s="52"/>
      <c r="J325" s="479" t="s">
        <v>113</v>
      </c>
      <c r="K325" s="145">
        <v>3</v>
      </c>
      <c r="L325" s="145" t="s">
        <v>10</v>
      </c>
      <c r="M325" s="146"/>
      <c r="N325" s="147"/>
      <c r="O325" s="75">
        <v>20000</v>
      </c>
      <c r="P325" s="152">
        <f>P326</f>
        <v>0</v>
      </c>
      <c r="Q325" s="150">
        <v>0</v>
      </c>
      <c r="R325" s="151">
        <f t="shared" si="83"/>
        <v>0</v>
      </c>
    </row>
    <row r="326" spans="1:18" x14ac:dyDescent="0.3">
      <c r="A326" s="144" t="s">
        <v>300</v>
      </c>
      <c r="B326" s="50"/>
      <c r="C326" s="51"/>
      <c r="D326" s="51"/>
      <c r="E326" s="51"/>
      <c r="F326" s="51"/>
      <c r="G326" s="51"/>
      <c r="H326" s="51"/>
      <c r="I326" s="52"/>
      <c r="J326" s="479" t="s">
        <v>113</v>
      </c>
      <c r="K326" s="145">
        <v>38</v>
      </c>
      <c r="L326" s="145" t="s">
        <v>94</v>
      </c>
      <c r="M326" s="146"/>
      <c r="N326" s="147"/>
      <c r="O326" s="75">
        <v>20000</v>
      </c>
      <c r="P326" s="152">
        <f>P327</f>
        <v>0</v>
      </c>
      <c r="Q326" s="150">
        <v>0</v>
      </c>
      <c r="R326" s="151">
        <f t="shared" si="83"/>
        <v>0</v>
      </c>
    </row>
    <row r="327" spans="1:18" x14ac:dyDescent="0.3">
      <c r="A327" s="172" t="s">
        <v>300</v>
      </c>
      <c r="B327" s="56" t="s">
        <v>88</v>
      </c>
      <c r="C327" s="57"/>
      <c r="D327" s="57"/>
      <c r="E327" s="57" t="s">
        <v>11</v>
      </c>
      <c r="F327" s="57"/>
      <c r="G327" s="57"/>
      <c r="H327" s="57"/>
      <c r="I327" s="58"/>
      <c r="J327" s="484" t="s">
        <v>113</v>
      </c>
      <c r="K327" s="184">
        <v>381</v>
      </c>
      <c r="L327" s="184" t="s">
        <v>54</v>
      </c>
      <c r="M327" s="185"/>
      <c r="N327" s="186"/>
      <c r="O327" s="173">
        <v>20000</v>
      </c>
      <c r="P327" s="174">
        <v>0</v>
      </c>
      <c r="Q327" s="175">
        <v>0</v>
      </c>
      <c r="R327" s="176">
        <f t="shared" si="83"/>
        <v>0</v>
      </c>
    </row>
    <row r="329" spans="1:18" ht="15.6" x14ac:dyDescent="0.3">
      <c r="A329" s="661" t="s">
        <v>417</v>
      </c>
      <c r="B329" s="661"/>
      <c r="C329" s="661"/>
      <c r="D329" s="661"/>
      <c r="E329" s="661"/>
      <c r="F329" s="661"/>
      <c r="G329" s="661"/>
      <c r="H329" s="661"/>
      <c r="I329" s="661"/>
      <c r="J329" s="661"/>
      <c r="K329" s="661"/>
      <c r="L329" s="661"/>
      <c r="M329" s="661"/>
      <c r="N329" s="661"/>
      <c r="O329" s="661"/>
      <c r="P329" s="661"/>
      <c r="Q329" s="661"/>
      <c r="R329" s="661"/>
    </row>
    <row r="330" spans="1:18" x14ac:dyDescent="0.3">
      <c r="A330" s="9"/>
      <c r="B330" s="9"/>
      <c r="C330" s="9"/>
      <c r="D330" s="9"/>
      <c r="E330" s="9"/>
      <c r="F330" s="9"/>
      <c r="G330" s="9"/>
      <c r="H330" s="9"/>
      <c r="J330" s="9"/>
      <c r="K330" s="9"/>
      <c r="L330" s="9"/>
      <c r="M330" s="9"/>
      <c r="O330" s="9"/>
      <c r="P330" s="9"/>
      <c r="Q330" s="9"/>
      <c r="R330" s="9"/>
    </row>
    <row r="331" spans="1:18" x14ac:dyDescent="0.3">
      <c r="A331" s="652" t="s">
        <v>144</v>
      </c>
      <c r="B331" s="652"/>
      <c r="C331" s="652"/>
      <c r="D331" s="652"/>
      <c r="E331" s="652"/>
      <c r="F331" s="652"/>
      <c r="G331" s="652"/>
      <c r="H331" s="652"/>
      <c r="I331" s="652"/>
      <c r="J331" s="652"/>
      <c r="K331" s="652"/>
      <c r="L331" s="652"/>
      <c r="M331" s="652"/>
      <c r="N331" s="652"/>
      <c r="O331" s="652"/>
      <c r="P331" s="652"/>
      <c r="Q331" s="652"/>
      <c r="R331" s="652"/>
    </row>
    <row r="332" spans="1:18" x14ac:dyDescent="0.3">
      <c r="A332" s="9"/>
      <c r="B332" s="9"/>
      <c r="C332" s="9"/>
      <c r="D332" s="9"/>
      <c r="E332" s="9"/>
      <c r="F332" s="9"/>
      <c r="G332" s="9"/>
      <c r="H332" s="9"/>
      <c r="J332" s="9"/>
      <c r="K332" s="9"/>
      <c r="L332" s="9"/>
      <c r="M332" s="9"/>
      <c r="O332" s="9"/>
      <c r="P332" s="9"/>
      <c r="Q332" s="9"/>
      <c r="R332" s="9"/>
    </row>
    <row r="333" spans="1:18" s="9" customFormat="1" x14ac:dyDescent="0.3">
      <c r="A333" s="9" t="s">
        <v>427</v>
      </c>
    </row>
    <row r="334" spans="1:18" s="9" customFormat="1" x14ac:dyDescent="0.3"/>
    <row r="335" spans="1:18" s="9" customFormat="1" ht="15.6" x14ac:dyDescent="0.3">
      <c r="A335" s="651" t="s">
        <v>418</v>
      </c>
      <c r="B335" s="651"/>
      <c r="C335" s="651"/>
      <c r="D335" s="651"/>
      <c r="E335" s="651"/>
      <c r="F335" s="651"/>
      <c r="G335" s="651"/>
      <c r="H335" s="651"/>
      <c r="I335" s="651"/>
      <c r="J335" s="651"/>
      <c r="K335" s="651"/>
      <c r="L335" s="651"/>
      <c r="M335" s="651"/>
      <c r="N335" s="651"/>
      <c r="O335" s="651"/>
      <c r="P335" s="651"/>
      <c r="Q335" s="651"/>
      <c r="R335" s="651"/>
    </row>
    <row r="336" spans="1:18" s="9" customFormat="1" x14ac:dyDescent="0.3">
      <c r="A336" s="21"/>
      <c r="B336" s="21"/>
      <c r="C336" s="21"/>
      <c r="D336" s="21"/>
      <c r="E336" s="21"/>
      <c r="F336" s="21"/>
      <c r="G336" s="10"/>
      <c r="H336" s="10"/>
      <c r="I336" s="10"/>
      <c r="J336" s="10"/>
      <c r="K336" s="10"/>
      <c r="L336" s="10"/>
      <c r="M336" s="10"/>
      <c r="N336" s="6"/>
      <c r="Q336"/>
      <c r="R336"/>
    </row>
    <row r="337" spans="1:18" s="9" customFormat="1" x14ac:dyDescent="0.3">
      <c r="A337" s="636" t="s">
        <v>308</v>
      </c>
      <c r="B337" s="636"/>
      <c r="C337" s="636"/>
      <c r="D337" s="636"/>
      <c r="E337" s="636"/>
      <c r="F337" s="636"/>
      <c r="G337" s="636"/>
      <c r="H337" s="636"/>
      <c r="I337" s="636"/>
      <c r="J337" s="636"/>
      <c r="K337" s="636"/>
      <c r="L337" s="636"/>
      <c r="M337" s="636"/>
      <c r="N337" s="636"/>
      <c r="O337" s="636"/>
      <c r="P337" s="636"/>
      <c r="Q337" s="636"/>
      <c r="R337" s="636"/>
    </row>
    <row r="338" spans="1:18" s="9" customFormat="1" x14ac:dyDescent="0.3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6"/>
      <c r="Q338"/>
      <c r="R338"/>
    </row>
    <row r="339" spans="1:18" s="9" customFormat="1" x14ac:dyDescent="0.3">
      <c r="A339" s="9" t="s">
        <v>428</v>
      </c>
      <c r="N339" s="6"/>
      <c r="Q339"/>
      <c r="R339"/>
    </row>
    <row r="340" spans="1:18" x14ac:dyDescent="0.3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6"/>
      <c r="O340" s="9"/>
      <c r="P340" s="9"/>
    </row>
    <row r="341" spans="1:18" ht="15.6" x14ac:dyDescent="0.3">
      <c r="A341" s="635" t="s">
        <v>419</v>
      </c>
      <c r="B341" s="635"/>
      <c r="C341" s="635"/>
      <c r="D341" s="635"/>
      <c r="E341" s="635"/>
      <c r="F341" s="635"/>
      <c r="G341" s="635"/>
      <c r="H341" s="635"/>
      <c r="I341" s="635"/>
      <c r="J341" s="635"/>
      <c r="K341" s="635"/>
      <c r="L341" s="635"/>
      <c r="M341" s="635"/>
      <c r="N341" s="635"/>
      <c r="O341" s="635"/>
      <c r="P341" s="635"/>
      <c r="Q341" s="635"/>
      <c r="R341" s="635"/>
    </row>
    <row r="342" spans="1:18" x14ac:dyDescent="0.3">
      <c r="A342" s="21"/>
      <c r="B342" s="21"/>
      <c r="C342" s="21"/>
      <c r="D342" s="21"/>
      <c r="E342" s="21"/>
      <c r="F342" s="21"/>
      <c r="G342" s="21"/>
      <c r="H342" s="10"/>
      <c r="I342" s="10"/>
      <c r="J342" s="10"/>
      <c r="K342" s="10"/>
      <c r="L342" s="10"/>
      <c r="M342" s="10"/>
      <c r="N342" s="6"/>
      <c r="O342" s="9"/>
    </row>
    <row r="343" spans="1:18" x14ac:dyDescent="0.3">
      <c r="A343" s="636" t="s">
        <v>420</v>
      </c>
      <c r="B343" s="636"/>
      <c r="C343" s="636"/>
      <c r="D343" s="636"/>
      <c r="E343" s="636"/>
      <c r="F343" s="636"/>
      <c r="G343" s="636"/>
      <c r="H343" s="636"/>
      <c r="I343" s="636"/>
      <c r="J343" s="636"/>
      <c r="K343" s="636"/>
      <c r="L343" s="636"/>
      <c r="M343" s="636"/>
      <c r="N343" s="636"/>
      <c r="O343" s="636"/>
      <c r="P343" s="636"/>
      <c r="Q343" s="636"/>
      <c r="R343" s="636"/>
    </row>
    <row r="344" spans="1:18" x14ac:dyDescent="0.3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6"/>
      <c r="O344" s="9"/>
    </row>
    <row r="345" spans="1:18" x14ac:dyDescent="0.3">
      <c r="A345" s="610" t="s">
        <v>429</v>
      </c>
      <c r="B345" s="610"/>
      <c r="C345" s="610"/>
      <c r="D345" s="610"/>
      <c r="E345" s="610"/>
      <c r="F345" s="610"/>
      <c r="G345" s="610"/>
      <c r="H345" s="610"/>
      <c r="I345" s="610"/>
      <c r="J345" s="610"/>
      <c r="K345" s="610"/>
      <c r="L345" s="610"/>
      <c r="M345" s="610"/>
      <c r="N345" s="6"/>
      <c r="O345" s="9"/>
    </row>
    <row r="346" spans="1:18" x14ac:dyDescent="0.3">
      <c r="A346" s="21"/>
      <c r="B346" s="21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6"/>
      <c r="O346" s="9"/>
    </row>
    <row r="347" spans="1:18" ht="15.6" x14ac:dyDescent="0.3">
      <c r="A347" s="635" t="s">
        <v>421</v>
      </c>
      <c r="B347" s="635"/>
      <c r="C347" s="635"/>
      <c r="D347" s="635"/>
      <c r="E347" s="635"/>
      <c r="F347" s="635"/>
      <c r="G347" s="635"/>
      <c r="H347" s="635"/>
      <c r="I347" s="635"/>
      <c r="J347" s="635"/>
      <c r="K347" s="635"/>
      <c r="L347" s="635"/>
      <c r="M347" s="635"/>
      <c r="N347" s="635"/>
      <c r="O347" s="635"/>
      <c r="P347" s="635"/>
    </row>
    <row r="348" spans="1:18" x14ac:dyDescent="0.3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8"/>
      <c r="O348" s="9"/>
    </row>
    <row r="349" spans="1:18" x14ac:dyDescent="0.3">
      <c r="A349" s="636" t="s">
        <v>422</v>
      </c>
      <c r="B349" s="636"/>
      <c r="C349" s="636"/>
      <c r="D349" s="636"/>
      <c r="E349" s="636"/>
      <c r="F349" s="636"/>
      <c r="G349" s="636"/>
      <c r="H349" s="636"/>
      <c r="I349" s="636"/>
      <c r="J349" s="636"/>
      <c r="K349" s="636"/>
      <c r="L349" s="636"/>
      <c r="M349" s="636"/>
      <c r="N349" s="636"/>
      <c r="O349" s="636"/>
      <c r="P349" s="636"/>
      <c r="Q349" s="636"/>
      <c r="R349" s="636"/>
    </row>
    <row r="350" spans="1:18" x14ac:dyDescent="0.3">
      <c r="A350" s="10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8"/>
      <c r="O350" s="9"/>
    </row>
    <row r="351" spans="1:18" x14ac:dyDescent="0.3">
      <c r="A351" s="610" t="s">
        <v>423</v>
      </c>
      <c r="B351" s="611"/>
      <c r="C351" s="611"/>
      <c r="D351" s="611"/>
      <c r="E351" s="611"/>
      <c r="F351" s="611"/>
      <c r="G351" s="611"/>
      <c r="H351" s="611"/>
      <c r="I351" s="611"/>
      <c r="J351" s="611"/>
      <c r="K351" s="611"/>
      <c r="L351" s="611"/>
      <c r="M351" s="611"/>
      <c r="N351" s="24"/>
      <c r="O351" s="9"/>
    </row>
    <row r="352" spans="1:18" x14ac:dyDescent="0.3">
      <c r="A352" s="10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8"/>
      <c r="O352" s="9"/>
      <c r="P352" s="9"/>
      <c r="Q352" s="9"/>
      <c r="R352" s="9"/>
    </row>
    <row r="353" spans="1:18" x14ac:dyDescent="0.3">
      <c r="A353" s="637" t="s">
        <v>424</v>
      </c>
      <c r="B353" s="637"/>
      <c r="C353" s="637"/>
      <c r="D353" s="637"/>
      <c r="E353" s="637"/>
      <c r="F353" s="637"/>
      <c r="G353" s="637"/>
      <c r="H353" s="637"/>
      <c r="I353" s="637"/>
      <c r="J353" s="637"/>
      <c r="K353" s="637"/>
      <c r="L353" s="637"/>
      <c r="M353" s="637"/>
      <c r="N353" s="637"/>
      <c r="O353" s="637"/>
      <c r="P353" s="637"/>
    </row>
    <row r="354" spans="1:18" x14ac:dyDescent="0.3">
      <c r="A354" s="10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8"/>
      <c r="O354" s="9"/>
      <c r="P354" s="9"/>
      <c r="Q354" s="9"/>
      <c r="R354" s="9"/>
    </row>
    <row r="355" spans="1:18" x14ac:dyDescent="0.3">
      <c r="A355" s="608" t="s">
        <v>425</v>
      </c>
      <c r="B355" s="608"/>
      <c r="C355" s="608"/>
      <c r="D355" s="608"/>
      <c r="E355" s="608"/>
      <c r="F355" s="608"/>
      <c r="G355" s="608"/>
      <c r="H355" s="608"/>
      <c r="I355" s="608"/>
      <c r="J355" s="608"/>
      <c r="K355" s="608"/>
      <c r="L355" s="19"/>
      <c r="M355" s="19"/>
      <c r="N355" s="18"/>
      <c r="O355" s="9"/>
      <c r="P355" s="9"/>
      <c r="Q355" s="9"/>
      <c r="R355" s="9"/>
    </row>
    <row r="356" spans="1:18" s="9" customFormat="1" ht="15" customHeight="1" x14ac:dyDescent="0.3">
      <c r="A356" s="10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8"/>
      <c r="P356"/>
      <c r="Q356"/>
      <c r="R356"/>
    </row>
    <row r="357" spans="1:18" ht="0.6" customHeight="1" x14ac:dyDescent="0.3">
      <c r="A357" s="10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8"/>
      <c r="O357" s="9"/>
    </row>
    <row r="358" spans="1:18" s="9" customFormat="1" x14ac:dyDescent="0.3">
      <c r="A358" s="285" t="s">
        <v>437</v>
      </c>
      <c r="B358" s="286"/>
      <c r="C358" s="286"/>
      <c r="D358" s="286"/>
      <c r="E358" s="286"/>
      <c r="F358" s="286"/>
      <c r="G358" s="286"/>
      <c r="H358" s="286"/>
      <c r="I358" s="286"/>
      <c r="J358" s="286"/>
      <c r="K358" s="47"/>
      <c r="L358" s="19"/>
      <c r="M358" s="19"/>
      <c r="N358" s="18"/>
      <c r="P358"/>
      <c r="Q358"/>
      <c r="R358"/>
    </row>
    <row r="359" spans="1:18" x14ac:dyDescent="0.3">
      <c r="A359" s="285" t="s">
        <v>432</v>
      </c>
      <c r="B359" s="286"/>
      <c r="C359" s="286"/>
      <c r="D359" s="286"/>
      <c r="E359" s="286"/>
      <c r="F359" s="286"/>
      <c r="G359" s="9"/>
      <c r="H359" s="9"/>
      <c r="I359" s="606"/>
      <c r="J359" s="609"/>
      <c r="K359" s="609"/>
      <c r="L359" s="19"/>
      <c r="M359" s="607" t="s">
        <v>156</v>
      </c>
      <c r="N359" s="18"/>
      <c r="O359" s="632"/>
      <c r="P359" s="632"/>
    </row>
    <row r="360" spans="1:18" x14ac:dyDescent="0.3">
      <c r="A360" s="10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607" t="s">
        <v>434</v>
      </c>
      <c r="N360" s="18"/>
      <c r="O360" s="633" t="s">
        <v>436</v>
      </c>
      <c r="P360" s="633"/>
      <c r="Q360" s="9"/>
      <c r="R360" s="9"/>
    </row>
    <row r="361" spans="1:18" x14ac:dyDescent="0.3">
      <c r="A361" s="285" t="s">
        <v>433</v>
      </c>
      <c r="B361" s="286"/>
      <c r="C361" s="286"/>
      <c r="D361" s="286"/>
      <c r="E361" s="286"/>
      <c r="F361" s="286"/>
      <c r="G361" s="19"/>
      <c r="H361" s="19"/>
      <c r="I361" s="19"/>
      <c r="J361" s="19"/>
      <c r="K361" s="19"/>
      <c r="L361" s="19"/>
      <c r="M361" s="19"/>
      <c r="N361" s="18"/>
      <c r="O361" s="634" t="s">
        <v>435</v>
      </c>
      <c r="P361" s="634"/>
    </row>
    <row r="362" spans="1:18" x14ac:dyDescent="0.3">
      <c r="A362" s="285"/>
      <c r="B362" s="286"/>
      <c r="C362" s="286"/>
      <c r="D362" s="286"/>
      <c r="E362" s="286"/>
      <c r="F362" s="286"/>
      <c r="G362" s="19"/>
      <c r="H362" s="19"/>
      <c r="I362" s="19"/>
      <c r="J362" s="19"/>
      <c r="K362" s="10"/>
      <c r="L362" s="10"/>
      <c r="M362" s="10"/>
      <c r="N362" s="18"/>
      <c r="O362" s="634"/>
      <c r="P362" s="634"/>
    </row>
    <row r="363" spans="1:18" x14ac:dyDescent="0.3">
      <c r="A363" s="10"/>
      <c r="B363" s="19"/>
      <c r="C363" s="19"/>
      <c r="D363" s="19"/>
      <c r="E363" s="19"/>
      <c r="F363" s="19"/>
      <c r="G363" s="19"/>
      <c r="H363" s="19"/>
      <c r="I363" s="19"/>
      <c r="J363" s="19"/>
      <c r="K363" s="10"/>
      <c r="L363" s="10"/>
      <c r="M363" s="10"/>
      <c r="N363" s="18"/>
      <c r="O363" s="9"/>
    </row>
    <row r="364" spans="1:18" s="9" customFormat="1" x14ac:dyDescent="0.3">
      <c r="A364" s="18"/>
      <c r="B364" s="19"/>
      <c r="C364" s="19"/>
      <c r="D364" s="19"/>
      <c r="E364" s="19"/>
      <c r="F364" s="19"/>
      <c r="G364" s="19"/>
      <c r="H364" s="19"/>
      <c r="I364" s="19"/>
      <c r="J364" s="19"/>
      <c r="K364" s="18"/>
      <c r="L364" s="18"/>
      <c r="M364" s="18"/>
      <c r="N364" s="18"/>
      <c r="P364"/>
      <c r="Q364"/>
      <c r="R364"/>
    </row>
    <row r="365" spans="1:18" x14ac:dyDescent="0.3">
      <c r="A365" s="18"/>
      <c r="B365" s="19"/>
      <c r="C365" s="19"/>
      <c r="D365" s="19"/>
      <c r="E365" s="19"/>
      <c r="F365" s="19"/>
      <c r="G365" s="19"/>
      <c r="H365" s="19"/>
      <c r="I365" s="19"/>
      <c r="J365" s="19"/>
      <c r="K365" s="18"/>
      <c r="L365" s="18"/>
      <c r="M365" s="18"/>
      <c r="N365" s="18"/>
      <c r="O365" s="9"/>
    </row>
    <row r="366" spans="1:18" x14ac:dyDescent="0.3">
      <c r="A366" s="18"/>
      <c r="B366" s="20"/>
      <c r="C366" s="20"/>
      <c r="D366" s="20"/>
      <c r="E366" s="20"/>
      <c r="F366" s="20"/>
      <c r="G366" s="20"/>
      <c r="H366" s="20"/>
      <c r="I366" s="20"/>
      <c r="J366" s="20"/>
      <c r="K366" s="9"/>
      <c r="L366" s="9"/>
      <c r="M366" s="9"/>
      <c r="O366" s="9"/>
    </row>
    <row r="367" spans="1:18" x14ac:dyDescent="0.3">
      <c r="A367" s="18" t="s">
        <v>4</v>
      </c>
      <c r="B367" s="20"/>
      <c r="C367" s="20"/>
      <c r="D367" s="20"/>
      <c r="E367" s="20"/>
      <c r="F367" s="20"/>
      <c r="G367" s="20"/>
      <c r="H367" s="20"/>
      <c r="I367" s="20"/>
      <c r="J367" s="20"/>
      <c r="K367" s="9"/>
      <c r="L367" s="9"/>
      <c r="M367" s="8"/>
      <c r="O367" s="9"/>
    </row>
    <row r="368" spans="1:18" x14ac:dyDescent="0.3">
      <c r="A368" s="20"/>
      <c r="B368" s="9"/>
      <c r="C368" s="9"/>
      <c r="D368" s="9"/>
      <c r="E368" s="9"/>
      <c r="F368" s="9"/>
      <c r="G368" s="9"/>
      <c r="H368" s="9"/>
      <c r="J368" s="9"/>
      <c r="K368" s="9"/>
      <c r="L368" s="9"/>
      <c r="M368" s="8"/>
      <c r="O368" s="9"/>
    </row>
    <row r="369" spans="1:15" x14ac:dyDescent="0.3">
      <c r="A369" s="20"/>
      <c r="B369" s="9"/>
      <c r="C369" s="9"/>
      <c r="D369" s="9"/>
      <c r="E369" s="9"/>
      <c r="F369" s="9"/>
      <c r="G369" s="9"/>
      <c r="H369" s="9"/>
      <c r="J369" s="9"/>
      <c r="K369" s="9"/>
      <c r="L369" s="9"/>
      <c r="M369" s="8"/>
      <c r="O369" s="9"/>
    </row>
    <row r="370" spans="1:15" x14ac:dyDescent="0.3">
      <c r="A370" s="20"/>
      <c r="B370" s="9"/>
      <c r="C370" s="9"/>
      <c r="D370" s="9"/>
      <c r="E370" s="9"/>
      <c r="F370" s="9"/>
      <c r="G370" s="9"/>
      <c r="H370" s="9"/>
      <c r="J370" s="9"/>
      <c r="K370" s="9"/>
      <c r="L370" s="9"/>
      <c r="M370" s="8"/>
      <c r="O370" s="9"/>
    </row>
  </sheetData>
  <mergeCells count="72">
    <mergeCell ref="A337:R337"/>
    <mergeCell ref="L68:M68"/>
    <mergeCell ref="L69:M69"/>
    <mergeCell ref="L300:M300"/>
    <mergeCell ref="L301:M301"/>
    <mergeCell ref="L302:M302"/>
    <mergeCell ref="K138:M138"/>
    <mergeCell ref="L139:M139"/>
    <mergeCell ref="L140:M140"/>
    <mergeCell ref="L141:M141"/>
    <mergeCell ref="L206:M206"/>
    <mergeCell ref="L207:M207"/>
    <mergeCell ref="L208:M208"/>
    <mergeCell ref="L70:M70"/>
    <mergeCell ref="L72:M72"/>
    <mergeCell ref="A329:R329"/>
    <mergeCell ref="A335:R335"/>
    <mergeCell ref="A331:R331"/>
    <mergeCell ref="L233:M233"/>
    <mergeCell ref="K178:M178"/>
    <mergeCell ref="L179:M179"/>
    <mergeCell ref="L180:M180"/>
    <mergeCell ref="L181:M181"/>
    <mergeCell ref="L189:M189"/>
    <mergeCell ref="L190:M190"/>
    <mergeCell ref="L220:M220"/>
    <mergeCell ref="L277:M277"/>
    <mergeCell ref="L234:M234"/>
    <mergeCell ref="L235:M235"/>
    <mergeCell ref="L210:M210"/>
    <mergeCell ref="L211:M211"/>
    <mergeCell ref="A1:R1"/>
    <mergeCell ref="A3:R3"/>
    <mergeCell ref="L56:M56"/>
    <mergeCell ref="A15:A16"/>
    <mergeCell ref="A9:A10"/>
    <mergeCell ref="A4:R4"/>
    <mergeCell ref="A5:R5"/>
    <mergeCell ref="L39:M39"/>
    <mergeCell ref="L40:M40"/>
    <mergeCell ref="L26:M26"/>
    <mergeCell ref="L122:M122"/>
    <mergeCell ref="L124:M124"/>
    <mergeCell ref="L125:M125"/>
    <mergeCell ref="K217:M217"/>
    <mergeCell ref="L219:M219"/>
    <mergeCell ref="L218:M218"/>
    <mergeCell ref="L212:M212"/>
    <mergeCell ref="L171:M171"/>
    <mergeCell ref="A341:R341"/>
    <mergeCell ref="A343:R343"/>
    <mergeCell ref="L75:M75"/>
    <mergeCell ref="L76:M76"/>
    <mergeCell ref="L73:M73"/>
    <mergeCell ref="L275:M275"/>
    <mergeCell ref="L276:M276"/>
    <mergeCell ref="L177:M177"/>
    <mergeCell ref="L172:M172"/>
    <mergeCell ref="L173:M173"/>
    <mergeCell ref="L174:M174"/>
    <mergeCell ref="L175:M175"/>
    <mergeCell ref="L176:M176"/>
    <mergeCell ref="L126:M126"/>
    <mergeCell ref="L120:M120"/>
    <mergeCell ref="L121:M121"/>
    <mergeCell ref="O359:P359"/>
    <mergeCell ref="O360:P360"/>
    <mergeCell ref="O362:P362"/>
    <mergeCell ref="A347:P347"/>
    <mergeCell ref="A349:R349"/>
    <mergeCell ref="A353:P353"/>
    <mergeCell ref="O361:P36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53"/>
  <sheetViews>
    <sheetView topLeftCell="A34" workbookViewId="0">
      <selection activeCell="H55" sqref="H55"/>
    </sheetView>
  </sheetViews>
  <sheetFormatPr defaultRowHeight="14.4" x14ac:dyDescent="0.3"/>
  <cols>
    <col min="1" max="1" width="4.44140625" customWidth="1"/>
    <col min="2" max="2" width="2.6640625" customWidth="1"/>
    <col min="3" max="3" width="3" customWidth="1"/>
    <col min="4" max="4" width="5.44140625" customWidth="1"/>
    <col min="5" max="5" width="5" customWidth="1"/>
    <col min="6" max="6" width="17.88671875" customWidth="1"/>
    <col min="7" max="7" width="39.44140625" customWidth="1"/>
    <col min="8" max="8" width="10.33203125" customWidth="1"/>
    <col min="9" max="9" width="10.109375" customWidth="1"/>
    <col min="10" max="10" width="10" customWidth="1"/>
    <col min="11" max="11" width="22.88671875" customWidth="1"/>
  </cols>
  <sheetData>
    <row r="1" spans="1:12" ht="18" x14ac:dyDescent="0.3">
      <c r="A1" s="667" t="s">
        <v>336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</row>
    <row r="2" spans="1:12" s="9" customFormat="1" ht="8.4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2" x14ac:dyDescent="0.3">
      <c r="A3" s="668" t="s">
        <v>144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</row>
    <row r="4" spans="1:12" x14ac:dyDescent="0.3">
      <c r="A4" s="669" t="s">
        <v>337</v>
      </c>
      <c r="B4" s="669"/>
      <c r="C4" s="669"/>
      <c r="D4" s="669"/>
      <c r="E4" s="669"/>
      <c r="F4" s="669"/>
      <c r="G4" s="669"/>
      <c r="H4" s="669"/>
      <c r="I4" s="669"/>
      <c r="J4" s="669"/>
      <c r="K4" s="669"/>
    </row>
    <row r="5" spans="1:12" x14ac:dyDescent="0.3">
      <c r="A5" s="669" t="s">
        <v>338</v>
      </c>
      <c r="B5" s="669"/>
      <c r="C5" s="669"/>
      <c r="D5" s="669"/>
      <c r="E5" s="669"/>
      <c r="F5" s="669"/>
      <c r="G5" s="669"/>
      <c r="H5" s="669"/>
      <c r="I5" s="669"/>
      <c r="J5" s="669"/>
      <c r="K5" s="669"/>
    </row>
    <row r="6" spans="1:12" s="9" customFormat="1" ht="12" customHeight="1" x14ac:dyDescent="0.3"/>
    <row r="7" spans="1:12" ht="1.2" hidden="1" customHeight="1" x14ac:dyDescent="0.3">
      <c r="A7" s="666"/>
      <c r="B7" s="666"/>
      <c r="C7" s="666"/>
      <c r="D7" s="666"/>
      <c r="E7" s="666"/>
      <c r="F7" s="603"/>
      <c r="G7" s="666"/>
      <c r="H7" s="666"/>
      <c r="I7" s="670"/>
      <c r="J7" s="666"/>
      <c r="K7" s="666"/>
      <c r="L7" s="22"/>
    </row>
    <row r="8" spans="1:12" ht="24" hidden="1" customHeight="1" x14ac:dyDescent="0.3">
      <c r="A8" s="666"/>
      <c r="B8" s="666"/>
      <c r="C8" s="666"/>
      <c r="D8" s="603"/>
      <c r="E8" s="603"/>
      <c r="F8" s="604"/>
      <c r="G8" s="666"/>
      <c r="H8" s="666"/>
      <c r="I8" s="670"/>
      <c r="J8" s="666"/>
      <c r="K8" s="666"/>
      <c r="L8" s="22"/>
    </row>
    <row r="9" spans="1:12" ht="33" hidden="1" customHeight="1" x14ac:dyDescent="0.3">
      <c r="A9" s="665"/>
      <c r="B9" s="664"/>
      <c r="C9" s="605"/>
      <c r="D9" s="592"/>
      <c r="E9" s="592"/>
      <c r="F9" s="601"/>
      <c r="G9" s="599"/>
      <c r="H9" s="600"/>
      <c r="I9" s="600"/>
      <c r="J9" s="600"/>
      <c r="K9" s="597"/>
      <c r="L9" s="23"/>
    </row>
    <row r="10" spans="1:12" s="9" customFormat="1" ht="33" customHeight="1" x14ac:dyDescent="0.3">
      <c r="A10" s="665"/>
      <c r="B10" s="664"/>
      <c r="C10" s="605"/>
      <c r="D10" s="592"/>
      <c r="E10" s="592"/>
      <c r="F10" s="592"/>
      <c r="G10" s="599"/>
      <c r="H10" s="600"/>
      <c r="I10" s="600"/>
      <c r="J10" s="600"/>
      <c r="K10" s="597"/>
      <c r="L10" s="23"/>
    </row>
    <row r="11" spans="1:12" s="9" customFormat="1" ht="37.200000000000003" customHeight="1" x14ac:dyDescent="0.3">
      <c r="A11" s="665"/>
      <c r="B11" s="664"/>
      <c r="C11" s="605"/>
      <c r="D11" s="592"/>
      <c r="E11" s="592"/>
      <c r="F11" s="592"/>
      <c r="G11" s="599"/>
      <c r="H11" s="600"/>
      <c r="I11" s="600"/>
      <c r="J11" s="600"/>
      <c r="K11" s="597"/>
      <c r="L11" s="23"/>
    </row>
    <row r="12" spans="1:12" ht="33" customHeight="1" x14ac:dyDescent="0.3">
      <c r="A12" s="665"/>
      <c r="B12" s="664"/>
      <c r="C12" s="605"/>
      <c r="D12" s="592"/>
      <c r="E12" s="592"/>
      <c r="F12" s="592"/>
      <c r="G12" s="599"/>
      <c r="H12" s="600"/>
      <c r="I12" s="600"/>
      <c r="J12" s="600"/>
      <c r="K12" s="597"/>
      <c r="L12" s="23"/>
    </row>
    <row r="13" spans="1:12" ht="26.4" customHeight="1" x14ac:dyDescent="0.3">
      <c r="A13" s="674"/>
      <c r="B13" s="664"/>
      <c r="C13" s="671"/>
      <c r="D13" s="592"/>
      <c r="E13" s="592"/>
      <c r="F13" s="592"/>
      <c r="G13" s="599"/>
      <c r="H13" s="600"/>
      <c r="I13" s="600"/>
      <c r="J13" s="600"/>
      <c r="K13" s="597"/>
      <c r="L13" s="23"/>
    </row>
    <row r="14" spans="1:12" s="9" customFormat="1" ht="26.4" customHeight="1" x14ac:dyDescent="0.3">
      <c r="A14" s="674"/>
      <c r="B14" s="664"/>
      <c r="C14" s="671"/>
      <c r="D14" s="592"/>
      <c r="E14" s="592"/>
      <c r="F14" s="592"/>
      <c r="G14" s="599"/>
      <c r="H14" s="600"/>
      <c r="I14" s="600"/>
      <c r="J14" s="600"/>
      <c r="K14" s="597"/>
      <c r="L14" s="23"/>
    </row>
    <row r="15" spans="1:12" s="9" customFormat="1" ht="26.4" customHeight="1" x14ac:dyDescent="0.3">
      <c r="A15" s="674"/>
      <c r="B15" s="664"/>
      <c r="C15" s="671"/>
      <c r="D15" s="592"/>
      <c r="E15" s="592"/>
      <c r="F15" s="592"/>
      <c r="G15" s="599"/>
      <c r="H15" s="600"/>
      <c r="I15" s="600"/>
      <c r="J15" s="600"/>
      <c r="K15" s="597"/>
      <c r="L15" s="23"/>
    </row>
    <row r="16" spans="1:12" ht="18" customHeight="1" x14ac:dyDescent="0.3">
      <c r="A16" s="674"/>
      <c r="B16" s="664"/>
      <c r="C16" s="671"/>
      <c r="D16" s="592"/>
      <c r="E16" s="592"/>
      <c r="F16" s="592"/>
      <c r="G16" s="599"/>
      <c r="H16" s="600"/>
      <c r="I16" s="600"/>
      <c r="J16" s="600"/>
      <c r="K16" s="602"/>
      <c r="L16" s="23"/>
    </row>
    <row r="17" spans="1:12" ht="26.4" customHeight="1" x14ac:dyDescent="0.3">
      <c r="A17" s="674"/>
      <c r="B17" s="664"/>
      <c r="C17" s="671"/>
      <c r="D17" s="592"/>
      <c r="E17" s="592"/>
      <c r="F17" s="592"/>
      <c r="G17" s="599"/>
      <c r="H17" s="600"/>
      <c r="I17" s="600"/>
      <c r="J17" s="600"/>
      <c r="K17" s="597"/>
      <c r="L17" s="23"/>
    </row>
    <row r="18" spans="1:12" s="9" customFormat="1" ht="26.4" customHeight="1" x14ac:dyDescent="0.3">
      <c r="A18" s="674"/>
      <c r="B18" s="664"/>
      <c r="C18" s="671"/>
      <c r="D18" s="592"/>
      <c r="E18" s="592"/>
      <c r="F18" s="592"/>
      <c r="G18" s="599"/>
      <c r="H18" s="600"/>
      <c r="I18" s="600"/>
      <c r="J18" s="600"/>
      <c r="K18" s="597"/>
      <c r="L18" s="23"/>
    </row>
    <row r="19" spans="1:12" s="9" customFormat="1" ht="26.4" customHeight="1" x14ac:dyDescent="0.3">
      <c r="A19" s="674"/>
      <c r="B19" s="662"/>
      <c r="C19" s="662"/>
      <c r="D19" s="592"/>
      <c r="E19" s="592"/>
      <c r="F19" s="592"/>
      <c r="G19" s="599"/>
      <c r="H19" s="600"/>
      <c r="I19" s="600"/>
      <c r="J19" s="600"/>
      <c r="K19" s="597"/>
      <c r="L19" s="23"/>
    </row>
    <row r="20" spans="1:12" s="9" customFormat="1" ht="26.4" customHeight="1" x14ac:dyDescent="0.3">
      <c r="A20" s="674"/>
      <c r="B20" s="662"/>
      <c r="C20" s="662"/>
      <c r="D20" s="592"/>
      <c r="E20" s="592"/>
      <c r="F20" s="592"/>
      <c r="G20" s="599"/>
      <c r="H20" s="600"/>
      <c r="I20" s="600"/>
      <c r="J20" s="600"/>
      <c r="K20" s="597"/>
      <c r="L20" s="23"/>
    </row>
    <row r="21" spans="1:12" s="9" customFormat="1" ht="25.2" customHeight="1" x14ac:dyDescent="0.3">
      <c r="A21" s="674"/>
      <c r="B21" s="664"/>
      <c r="C21" s="664"/>
      <c r="D21" s="592"/>
      <c r="E21" s="592"/>
      <c r="F21" s="592"/>
      <c r="G21" s="599"/>
      <c r="H21" s="600"/>
      <c r="I21" s="600"/>
      <c r="J21" s="600"/>
      <c r="K21" s="597"/>
      <c r="L21" s="23"/>
    </row>
    <row r="22" spans="1:12" ht="27.6" customHeight="1" x14ac:dyDescent="0.3">
      <c r="A22" s="674"/>
      <c r="B22" s="664"/>
      <c r="C22" s="664"/>
      <c r="D22" s="592"/>
      <c r="E22" s="592"/>
      <c r="F22" s="592"/>
      <c r="G22" s="599"/>
      <c r="H22" s="600"/>
      <c r="I22" s="600"/>
      <c r="J22" s="600"/>
      <c r="K22" s="597"/>
      <c r="L22" s="23"/>
    </row>
    <row r="23" spans="1:12" s="9" customFormat="1" ht="25.2" customHeight="1" x14ac:dyDescent="0.3">
      <c r="A23" s="674"/>
      <c r="B23" s="662"/>
      <c r="C23" s="662"/>
      <c r="D23" s="592"/>
      <c r="E23" s="592"/>
      <c r="F23" s="601"/>
      <c r="G23" s="599"/>
      <c r="H23" s="600"/>
      <c r="I23" s="600"/>
      <c r="J23" s="600"/>
      <c r="K23" s="597"/>
      <c r="L23" s="23"/>
    </row>
    <row r="24" spans="1:12" s="9" customFormat="1" ht="17.399999999999999" customHeight="1" x14ac:dyDescent="0.3">
      <c r="A24" s="674"/>
      <c r="B24" s="662"/>
      <c r="C24" s="662"/>
      <c r="D24" s="592"/>
      <c r="E24" s="592"/>
      <c r="F24" s="592"/>
      <c r="G24" s="599"/>
      <c r="H24" s="600"/>
      <c r="I24" s="600"/>
      <c r="J24" s="600"/>
      <c r="K24" s="597"/>
      <c r="L24" s="23"/>
    </row>
    <row r="25" spans="1:12" s="9" customFormat="1" ht="26.4" customHeight="1" x14ac:dyDescent="0.3">
      <c r="A25" s="674"/>
      <c r="B25" s="662"/>
      <c r="C25" s="662"/>
      <c r="D25" s="592"/>
      <c r="E25" s="592"/>
      <c r="F25" s="592"/>
      <c r="G25" s="599"/>
      <c r="H25" s="600"/>
      <c r="I25" s="600"/>
      <c r="J25" s="600"/>
      <c r="K25" s="597"/>
      <c r="L25" s="23"/>
    </row>
    <row r="26" spans="1:12" ht="37.200000000000003" customHeight="1" x14ac:dyDescent="0.3">
      <c r="A26" s="674"/>
      <c r="B26" s="662"/>
      <c r="C26" s="662"/>
      <c r="D26" s="592"/>
      <c r="E26" s="592"/>
      <c r="F26" s="592"/>
      <c r="G26" s="599"/>
      <c r="H26" s="600"/>
      <c r="I26" s="600"/>
      <c r="J26" s="600"/>
      <c r="K26" s="597"/>
      <c r="L26" s="23"/>
    </row>
    <row r="27" spans="1:12" ht="37.200000000000003" customHeight="1" x14ac:dyDescent="0.3">
      <c r="A27" s="674"/>
      <c r="B27" s="662"/>
      <c r="C27" s="662"/>
      <c r="D27" s="592"/>
      <c r="E27" s="592"/>
      <c r="F27" s="592"/>
      <c r="G27" s="599"/>
      <c r="H27" s="600"/>
      <c r="I27" s="600"/>
      <c r="J27" s="600"/>
      <c r="K27" s="597"/>
      <c r="L27" s="23"/>
    </row>
    <row r="28" spans="1:12" ht="25.2" customHeight="1" x14ac:dyDescent="0.3">
      <c r="A28" s="674"/>
      <c r="B28" s="662"/>
      <c r="C28" s="664"/>
      <c r="D28" s="592"/>
      <c r="E28" s="592"/>
      <c r="F28" s="592"/>
      <c r="G28" s="599"/>
      <c r="H28" s="600"/>
      <c r="I28" s="600"/>
      <c r="J28" s="600"/>
      <c r="K28" s="597"/>
      <c r="L28" s="23"/>
    </row>
    <row r="29" spans="1:12" ht="25.2" customHeight="1" x14ac:dyDescent="0.3">
      <c r="A29" s="674"/>
      <c r="B29" s="662"/>
      <c r="C29" s="664"/>
      <c r="D29" s="592"/>
      <c r="E29" s="592"/>
      <c r="F29" s="592"/>
      <c r="G29" s="599"/>
      <c r="H29" s="600"/>
      <c r="I29" s="600"/>
      <c r="J29" s="600"/>
      <c r="K29" s="597"/>
      <c r="L29" s="23"/>
    </row>
    <row r="30" spans="1:12" s="9" customFormat="1" ht="39" customHeight="1" x14ac:dyDescent="0.3">
      <c r="A30" s="674"/>
      <c r="B30" s="662"/>
      <c r="C30" s="664"/>
      <c r="D30" s="592"/>
      <c r="E30" s="592"/>
      <c r="F30" s="592"/>
      <c r="G30" s="599"/>
      <c r="H30" s="600"/>
      <c r="I30" s="600"/>
      <c r="J30" s="600"/>
      <c r="K30" s="597"/>
      <c r="L30" s="23"/>
    </row>
    <row r="31" spans="1:12" s="9" customFormat="1" ht="37.200000000000003" customHeight="1" x14ac:dyDescent="0.3">
      <c r="A31" s="674"/>
      <c r="B31" s="662"/>
      <c r="C31" s="664"/>
      <c r="D31" s="592"/>
      <c r="E31" s="592"/>
      <c r="F31" s="592"/>
      <c r="G31" s="599"/>
      <c r="H31" s="600"/>
      <c r="I31" s="600"/>
      <c r="J31" s="600"/>
      <c r="K31" s="597"/>
      <c r="L31" s="23"/>
    </row>
    <row r="32" spans="1:12" s="9" customFormat="1" ht="37.200000000000003" customHeight="1" x14ac:dyDescent="0.3">
      <c r="A32" s="674"/>
      <c r="B32" s="662"/>
      <c r="C32" s="664"/>
      <c r="D32" s="592"/>
      <c r="E32" s="592"/>
      <c r="F32" s="592"/>
      <c r="G32" s="599"/>
      <c r="H32" s="600"/>
      <c r="I32" s="600"/>
      <c r="J32" s="600"/>
      <c r="K32" s="597"/>
      <c r="L32" s="23"/>
    </row>
    <row r="33" spans="1:14" ht="25.2" customHeight="1" x14ac:dyDescent="0.3">
      <c r="A33" s="663"/>
      <c r="B33" s="664"/>
      <c r="C33" s="664"/>
      <c r="D33" s="592"/>
      <c r="E33" s="593"/>
      <c r="F33" s="592"/>
      <c r="G33" s="594"/>
      <c r="H33" s="595"/>
      <c r="I33" s="595"/>
      <c r="J33" s="595"/>
      <c r="K33" s="596"/>
      <c r="L33" s="23"/>
    </row>
    <row r="34" spans="1:14" ht="25.2" customHeight="1" x14ac:dyDescent="0.3">
      <c r="A34" s="663"/>
      <c r="B34" s="664"/>
      <c r="C34" s="664"/>
      <c r="D34" s="592"/>
      <c r="E34" s="593"/>
      <c r="F34" s="592"/>
      <c r="G34" s="594"/>
      <c r="H34" s="595"/>
      <c r="I34" s="595"/>
      <c r="J34" s="595"/>
      <c r="K34" s="597"/>
      <c r="L34" s="23"/>
    </row>
    <row r="35" spans="1:14" s="9" customFormat="1" ht="18" customHeight="1" x14ac:dyDescent="0.3">
      <c r="A35" s="663"/>
      <c r="B35" s="664"/>
      <c r="C35" s="664"/>
      <c r="D35" s="592"/>
      <c r="E35" s="593"/>
      <c r="F35" s="592"/>
      <c r="G35" s="594"/>
      <c r="H35" s="595"/>
      <c r="I35" s="595"/>
      <c r="J35" s="595"/>
      <c r="K35" s="597"/>
      <c r="L35" s="23"/>
    </row>
    <row r="36" spans="1:14" s="9" customFormat="1" ht="35.4" customHeight="1" x14ac:dyDescent="0.3">
      <c r="A36" s="663"/>
      <c r="B36" s="664"/>
      <c r="C36" s="664"/>
      <c r="D36" s="592"/>
      <c r="E36" s="593"/>
      <c r="F36" s="592"/>
      <c r="G36" s="594"/>
      <c r="H36" s="595"/>
      <c r="I36" s="595"/>
      <c r="J36" s="595"/>
      <c r="K36" s="597"/>
      <c r="L36" s="23"/>
    </row>
    <row r="37" spans="1:14" s="9" customFormat="1" ht="25.2" customHeight="1" x14ac:dyDescent="0.3">
      <c r="A37" s="663"/>
      <c r="B37" s="664"/>
      <c r="C37" s="664"/>
      <c r="D37" s="592"/>
      <c r="E37" s="593"/>
      <c r="F37" s="592"/>
      <c r="G37" s="594"/>
      <c r="H37" s="595"/>
      <c r="I37" s="595"/>
      <c r="J37" s="595"/>
      <c r="K37" s="597"/>
      <c r="L37" s="23"/>
    </row>
    <row r="38" spans="1:14" s="9" customFormat="1" ht="25.2" customHeight="1" x14ac:dyDescent="0.3">
      <c r="A38" s="663"/>
      <c r="B38" s="664"/>
      <c r="C38" s="664"/>
      <c r="D38" s="592"/>
      <c r="E38" s="592"/>
      <c r="F38" s="592"/>
      <c r="G38" s="594"/>
      <c r="H38" s="595"/>
      <c r="I38" s="595"/>
      <c r="J38" s="595"/>
      <c r="K38" s="596"/>
      <c r="L38" s="23"/>
    </row>
    <row r="39" spans="1:14" ht="18" customHeight="1" x14ac:dyDescent="0.3">
      <c r="A39" s="663"/>
      <c r="B39" s="664"/>
      <c r="C39" s="664"/>
      <c r="D39" s="592"/>
      <c r="E39" s="593"/>
      <c r="F39" s="592"/>
      <c r="G39" s="594"/>
      <c r="H39" s="595"/>
      <c r="I39" s="595"/>
      <c r="J39" s="595"/>
      <c r="K39" s="597"/>
      <c r="L39" s="23"/>
    </row>
    <row r="40" spans="1:14" s="9" customFormat="1" ht="18" customHeight="1" x14ac:dyDescent="0.3">
      <c r="A40" s="663"/>
      <c r="B40" s="664"/>
      <c r="C40" s="664"/>
      <c r="D40" s="592"/>
      <c r="E40" s="593"/>
      <c r="F40" s="592"/>
      <c r="G40" s="594"/>
      <c r="H40" s="595"/>
      <c r="I40" s="595"/>
      <c r="J40" s="595"/>
      <c r="K40" s="597"/>
      <c r="L40" s="23"/>
    </row>
    <row r="41" spans="1:14" ht="18" customHeight="1" x14ac:dyDescent="0.3">
      <c r="A41" s="663"/>
      <c r="B41" s="664"/>
      <c r="C41" s="664"/>
      <c r="D41" s="592"/>
      <c r="E41" s="593"/>
      <c r="F41" s="592"/>
      <c r="G41" s="594"/>
      <c r="H41" s="595"/>
      <c r="I41" s="595"/>
      <c r="J41" s="595"/>
      <c r="K41" s="597"/>
      <c r="L41" s="23"/>
    </row>
    <row r="42" spans="1:14" s="9" customFormat="1" ht="25.2" customHeight="1" x14ac:dyDescent="0.3">
      <c r="A42" s="663"/>
      <c r="B42" s="664"/>
      <c r="C42" s="664"/>
      <c r="D42" s="592"/>
      <c r="E42" s="593"/>
      <c r="F42" s="592"/>
      <c r="G42" s="598"/>
      <c r="H42" s="595"/>
      <c r="I42" s="595"/>
      <c r="J42" s="595"/>
      <c r="K42" s="597"/>
      <c r="L42" s="23"/>
    </row>
    <row r="43" spans="1:14" s="9" customFormat="1" ht="25.2" customHeight="1" x14ac:dyDescent="0.3">
      <c r="A43" s="663"/>
      <c r="B43" s="664"/>
      <c r="C43" s="664"/>
      <c r="D43" s="592"/>
      <c r="E43" s="593"/>
      <c r="F43" s="592"/>
      <c r="G43" s="598"/>
      <c r="H43" s="595"/>
      <c r="I43" s="595"/>
      <c r="J43" s="595"/>
      <c r="K43" s="597"/>
      <c r="L43" s="23"/>
    </row>
    <row r="45" spans="1:14" x14ac:dyDescent="0.3">
      <c r="A45" s="668" t="s">
        <v>308</v>
      </c>
      <c r="B45" s="668"/>
      <c r="C45" s="668"/>
      <c r="D45" s="668"/>
      <c r="E45" s="668"/>
      <c r="F45" s="668"/>
      <c r="G45" s="668"/>
      <c r="H45" s="668"/>
      <c r="I45" s="668"/>
      <c r="J45" s="668"/>
      <c r="K45" s="668"/>
    </row>
    <row r="46" spans="1:14" x14ac:dyDescent="0.3">
      <c r="A46" s="673" t="s">
        <v>426</v>
      </c>
      <c r="B46" s="673"/>
      <c r="C46" s="673"/>
      <c r="D46" s="673"/>
      <c r="E46" s="673"/>
      <c r="F46" s="673"/>
      <c r="G46" s="673"/>
      <c r="H46" s="673"/>
      <c r="I46" s="673"/>
      <c r="J46" s="673"/>
      <c r="K46" s="673"/>
      <c r="L46" s="24"/>
      <c r="M46" s="24"/>
      <c r="N46" s="9"/>
    </row>
    <row r="47" spans="1:14" s="9" customFormat="1" x14ac:dyDescent="0.3">
      <c r="A47" s="284"/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4"/>
      <c r="M47" s="24"/>
    </row>
    <row r="48" spans="1:14" ht="14.4" customHeight="1" x14ac:dyDescent="0.3">
      <c r="A48" s="24" t="s">
        <v>4</v>
      </c>
      <c r="B48" s="25"/>
      <c r="C48" s="25"/>
      <c r="D48" s="25"/>
      <c r="E48" s="25"/>
      <c r="F48" s="25"/>
      <c r="G48" s="25"/>
      <c r="H48" s="25"/>
      <c r="I48" s="25"/>
      <c r="J48" s="14"/>
      <c r="K48" s="14"/>
      <c r="L48" s="15"/>
      <c r="M48" s="14"/>
      <c r="N48" s="9"/>
    </row>
    <row r="49" spans="1:14" x14ac:dyDescent="0.3">
      <c r="A49" s="285" t="s">
        <v>366</v>
      </c>
      <c r="B49" s="286"/>
      <c r="C49" s="286"/>
      <c r="D49" s="286"/>
      <c r="E49" s="286"/>
      <c r="F49" s="286"/>
      <c r="G49" s="48"/>
      <c r="H49" s="672"/>
      <c r="I49" s="672"/>
      <c r="J49" s="672"/>
      <c r="K49" s="47"/>
      <c r="L49" s="15"/>
      <c r="M49" s="14"/>
      <c r="N49" s="9"/>
    </row>
    <row r="50" spans="1:14" x14ac:dyDescent="0.3">
      <c r="A50" s="285" t="s">
        <v>367</v>
      </c>
      <c r="B50" s="286"/>
      <c r="C50" s="286"/>
      <c r="D50" s="286"/>
      <c r="E50" s="286"/>
      <c r="F50" s="286"/>
      <c r="G50" s="287" t="s">
        <v>156</v>
      </c>
      <c r="H50" s="288"/>
      <c r="I50" s="288"/>
      <c r="J50" s="633" t="s">
        <v>340</v>
      </c>
      <c r="K50" s="633"/>
      <c r="L50" s="15"/>
      <c r="M50" s="14"/>
      <c r="N50" s="9"/>
    </row>
    <row r="51" spans="1:14" s="9" customFormat="1" x14ac:dyDescent="0.3">
      <c r="A51" s="285"/>
      <c r="B51" s="286"/>
      <c r="C51" s="286"/>
      <c r="D51" s="286"/>
      <c r="E51" s="286"/>
      <c r="F51" s="286"/>
      <c r="G51" s="507" t="s">
        <v>339</v>
      </c>
      <c r="H51" s="286"/>
      <c r="I51" s="286"/>
      <c r="J51" s="634"/>
      <c r="K51" s="634"/>
      <c r="L51" s="15"/>
      <c r="M51" s="14"/>
    </row>
    <row r="52" spans="1:14" x14ac:dyDescent="0.3">
      <c r="A52" s="285" t="s">
        <v>365</v>
      </c>
      <c r="B52" s="286"/>
      <c r="C52" s="286"/>
      <c r="D52" s="286"/>
      <c r="E52" s="286"/>
      <c r="F52" s="286"/>
      <c r="G52" s="287"/>
      <c r="H52" s="287"/>
      <c r="I52" s="287"/>
      <c r="J52" s="634" t="s">
        <v>341</v>
      </c>
      <c r="K52" s="634"/>
      <c r="L52" s="15"/>
      <c r="M52" s="14"/>
      <c r="N52" s="9"/>
    </row>
    <row r="53" spans="1:14" x14ac:dyDescent="0.3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14"/>
      <c r="L53" s="14"/>
      <c r="M53" s="14"/>
    </row>
  </sheetData>
  <mergeCells count="37">
    <mergeCell ref="C13:C18"/>
    <mergeCell ref="B21:B22"/>
    <mergeCell ref="C21:C22"/>
    <mergeCell ref="B19:C20"/>
    <mergeCell ref="J52:K52"/>
    <mergeCell ref="J51:K51"/>
    <mergeCell ref="A45:K45"/>
    <mergeCell ref="H49:J49"/>
    <mergeCell ref="A46:K46"/>
    <mergeCell ref="J50:K50"/>
    <mergeCell ref="A13:A20"/>
    <mergeCell ref="B13:B18"/>
    <mergeCell ref="B28:B32"/>
    <mergeCell ref="C28:C32"/>
    <mergeCell ref="A21:A32"/>
    <mergeCell ref="A33:A36"/>
    <mergeCell ref="A9:A12"/>
    <mergeCell ref="K7:K8"/>
    <mergeCell ref="A1:K1"/>
    <mergeCell ref="A3:K3"/>
    <mergeCell ref="A4:K4"/>
    <mergeCell ref="A5:K5"/>
    <mergeCell ref="A7:A8"/>
    <mergeCell ref="B7:C8"/>
    <mergeCell ref="I7:I8"/>
    <mergeCell ref="D7:E7"/>
    <mergeCell ref="H7:H8"/>
    <mergeCell ref="J7:J8"/>
    <mergeCell ref="G7:G8"/>
    <mergeCell ref="B9:B12"/>
    <mergeCell ref="C23:C27"/>
    <mergeCell ref="B23:B27"/>
    <mergeCell ref="A37:A43"/>
    <mergeCell ref="C37:C43"/>
    <mergeCell ref="C33:C36"/>
    <mergeCell ref="B33:B36"/>
    <mergeCell ref="B37:B4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BISKUPIJA</dc:creator>
  <cp:lastModifiedBy>Korisnik</cp:lastModifiedBy>
  <cp:lastPrinted>2022-10-12T09:36:37Z</cp:lastPrinted>
  <dcterms:created xsi:type="dcterms:W3CDTF">2017-11-20T10:31:55Z</dcterms:created>
  <dcterms:modified xsi:type="dcterms:W3CDTF">2022-10-26T08:30:54Z</dcterms:modified>
</cp:coreProperties>
</file>