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2" windowWidth="23256" windowHeight="9792" activeTab="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263" i="2"/>
  <c r="P253"/>
  <c r="P245"/>
  <c r="O243"/>
  <c r="O244"/>
  <c r="Q217"/>
  <c r="P209"/>
  <c r="P183"/>
  <c r="P167"/>
  <c r="P151"/>
  <c r="O150"/>
  <c r="N150"/>
  <c r="Q111"/>
  <c r="Q115"/>
  <c r="Q119"/>
  <c r="P123"/>
  <c r="P83"/>
  <c r="Q66"/>
  <c r="Q67"/>
  <c r="P55"/>
  <c r="Q36"/>
  <c r="Q40"/>
  <c r="P25"/>
  <c r="N93" i="1"/>
  <c r="N94"/>
  <c r="N95"/>
  <c r="N96"/>
  <c r="O93"/>
  <c r="O94"/>
  <c r="O95"/>
  <c r="O96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N72"/>
  <c r="N73"/>
  <c r="N74"/>
  <c r="N75"/>
  <c r="N76"/>
  <c r="N77"/>
  <c r="N78"/>
  <c r="N79"/>
  <c r="N80"/>
  <c r="N81"/>
  <c r="N82"/>
  <c r="N83"/>
  <c r="N84"/>
  <c r="N85"/>
  <c r="N86"/>
  <c r="N87"/>
  <c r="N89"/>
  <c r="O50"/>
  <c r="O51"/>
  <c r="O52"/>
  <c r="O53"/>
  <c r="O54"/>
  <c r="O55"/>
  <c r="O56"/>
  <c r="O57"/>
  <c r="O58"/>
  <c r="O59"/>
  <c r="O60"/>
  <c r="O61"/>
  <c r="O62"/>
  <c r="O63"/>
  <c r="O64"/>
  <c r="O65"/>
  <c r="O66"/>
  <c r="N49"/>
  <c r="N50"/>
  <c r="N51"/>
  <c r="N52"/>
  <c r="N53"/>
  <c r="N54"/>
  <c r="N55"/>
  <c r="N56"/>
  <c r="N57"/>
  <c r="N58"/>
  <c r="N59"/>
  <c r="N60"/>
  <c r="N62"/>
  <c r="N63"/>
  <c r="N64"/>
  <c r="N65"/>
  <c r="N66"/>
  <c r="O26"/>
  <c r="O27"/>
  <c r="O28"/>
  <c r="N25"/>
  <c r="O242" i="2" l="1"/>
  <c r="N108" i="1"/>
  <c r="M107"/>
  <c r="N107" s="1"/>
  <c r="O149" i="2"/>
  <c r="O148" s="1"/>
  <c r="O147" s="1"/>
  <c r="O152"/>
  <c r="Q158"/>
  <c r="O65"/>
  <c r="N122"/>
  <c r="N121" s="1"/>
  <c r="N120" s="1"/>
  <c r="N244"/>
  <c r="N243" s="1"/>
  <c r="N242" s="1"/>
  <c r="N216"/>
  <c r="N215" s="1"/>
  <c r="N214" s="1"/>
  <c r="N191"/>
  <c r="N190" s="1"/>
  <c r="N189" s="1"/>
  <c r="N188" s="1"/>
  <c r="N156"/>
  <c r="N109"/>
  <c r="Q109" s="1"/>
  <c r="N110"/>
  <c r="Q110" s="1"/>
  <c r="N114"/>
  <c r="Q114" s="1"/>
  <c r="N118"/>
  <c r="M110"/>
  <c r="M109" s="1"/>
  <c r="M108" s="1"/>
  <c r="M114"/>
  <c r="M113" s="1"/>
  <c r="M112" s="1"/>
  <c r="M118"/>
  <c r="M117" s="1"/>
  <c r="M116" s="1"/>
  <c r="N106"/>
  <c r="N105" s="1"/>
  <c r="N104" s="1"/>
  <c r="N65"/>
  <c r="N37"/>
  <c r="N108" l="1"/>
  <c r="Q108" s="1"/>
  <c r="N117"/>
  <c r="Q118"/>
  <c r="Q65"/>
  <c r="N113"/>
  <c r="M106" i="1"/>
  <c r="M243" i="2"/>
  <c r="P243" s="1"/>
  <c r="M244"/>
  <c r="P244" s="1"/>
  <c r="M252"/>
  <c r="P252" s="1"/>
  <c r="M262"/>
  <c r="P262" s="1"/>
  <c r="N233"/>
  <c r="N232" s="1"/>
  <c r="N231" s="1"/>
  <c r="M207"/>
  <c r="M208"/>
  <c r="P208" s="1"/>
  <c r="M191"/>
  <c r="M190" s="1"/>
  <c r="M189" s="1"/>
  <c r="M188" s="1"/>
  <c r="M184"/>
  <c r="M185"/>
  <c r="M186"/>
  <c r="M182"/>
  <c r="P182" s="1"/>
  <c r="M166"/>
  <c r="M165" s="1"/>
  <c r="M150"/>
  <c r="P150" s="1"/>
  <c r="M152"/>
  <c r="M63"/>
  <c r="M122"/>
  <c r="M149" l="1"/>
  <c r="M261"/>
  <c r="M242"/>
  <c r="P242" s="1"/>
  <c r="M148"/>
  <c r="P149"/>
  <c r="M206"/>
  <c r="P206" s="1"/>
  <c r="P207"/>
  <c r="M260"/>
  <c r="P261"/>
  <c r="M121"/>
  <c r="P122"/>
  <c r="N112"/>
  <c r="Q112" s="1"/>
  <c r="Q113"/>
  <c r="M181"/>
  <c r="N116"/>
  <c r="Q116" s="1"/>
  <c r="Q117"/>
  <c r="M251"/>
  <c r="N106" i="1"/>
  <c r="O106"/>
  <c r="M164" i="2"/>
  <c r="M82"/>
  <c r="M37"/>
  <c r="M34"/>
  <c r="M147" l="1"/>
  <c r="P147" s="1"/>
  <c r="P148"/>
  <c r="M259"/>
  <c r="P259" s="1"/>
  <c r="P260"/>
  <c r="M81"/>
  <c r="P82"/>
  <c r="M250"/>
  <c r="P250" s="1"/>
  <c r="P251"/>
  <c r="M180"/>
  <c r="P180" s="1"/>
  <c r="P181"/>
  <c r="M120"/>
  <c r="P120" s="1"/>
  <c r="P121"/>
  <c r="O58"/>
  <c r="N262"/>
  <c r="N261" s="1"/>
  <c r="N260" s="1"/>
  <c r="N259" s="1"/>
  <c r="N257"/>
  <c r="N256" s="1"/>
  <c r="N255" s="1"/>
  <c r="N254" s="1"/>
  <c r="N252"/>
  <c r="N251" s="1"/>
  <c r="N250" s="1"/>
  <c r="N248"/>
  <c r="N247" s="1"/>
  <c r="N246" s="1"/>
  <c r="N240"/>
  <c r="N239" s="1"/>
  <c r="N238" s="1"/>
  <c r="N227"/>
  <c r="N229"/>
  <c r="N220"/>
  <c r="N219" s="1"/>
  <c r="N218" s="1"/>
  <c r="N212"/>
  <c r="N211" s="1"/>
  <c r="N210" s="1"/>
  <c r="N208"/>
  <c r="N207" s="1"/>
  <c r="N206" s="1"/>
  <c r="N204"/>
  <c r="N203" s="1"/>
  <c r="N202" s="1"/>
  <c r="N197"/>
  <c r="N196" s="1"/>
  <c r="N195" s="1"/>
  <c r="N194" s="1"/>
  <c r="N193" s="1"/>
  <c r="N186"/>
  <c r="N185" s="1"/>
  <c r="N184" s="1"/>
  <c r="N182"/>
  <c r="N181" s="1"/>
  <c r="N180" s="1"/>
  <c r="N177"/>
  <c r="N176" s="1"/>
  <c r="N175" s="1"/>
  <c r="N174" s="1"/>
  <c r="N170"/>
  <c r="N169" s="1"/>
  <c r="N168" s="1"/>
  <c r="N166"/>
  <c r="N165" s="1"/>
  <c r="N164" s="1"/>
  <c r="N162"/>
  <c r="N161" s="1"/>
  <c r="N160" s="1"/>
  <c r="N155"/>
  <c r="N154" s="1"/>
  <c r="N152"/>
  <c r="N149" s="1"/>
  <c r="N148" s="1"/>
  <c r="Q148" s="1"/>
  <c r="N140"/>
  <c r="N139" s="1"/>
  <c r="N138" s="1"/>
  <c r="N133"/>
  <c r="N132" s="1"/>
  <c r="N131" s="1"/>
  <c r="N129"/>
  <c r="N128" s="1"/>
  <c r="N127" s="1"/>
  <c r="N90"/>
  <c r="N89" s="1"/>
  <c r="N88" s="1"/>
  <c r="N86"/>
  <c r="N85" s="1"/>
  <c r="N84" s="1"/>
  <c r="N82"/>
  <c r="N81" s="1"/>
  <c r="N80" s="1"/>
  <c r="N78"/>
  <c r="N77" s="1"/>
  <c r="N76" s="1"/>
  <c r="N74"/>
  <c r="N73" s="1"/>
  <c r="N72" s="1"/>
  <c r="N70"/>
  <c r="N69" s="1"/>
  <c r="N68" s="1"/>
  <c r="N63"/>
  <c r="N44"/>
  <c r="N43" s="1"/>
  <c r="N42" s="1"/>
  <c r="N41" s="1"/>
  <c r="N34"/>
  <c r="N33" s="1"/>
  <c r="N39"/>
  <c r="Q39" s="1"/>
  <c r="N29"/>
  <c r="N28" s="1"/>
  <c r="N27" s="1"/>
  <c r="N26" s="1"/>
  <c r="N19"/>
  <c r="N18" s="1"/>
  <c r="M140"/>
  <c r="M139" s="1"/>
  <c r="M129"/>
  <c r="M128" s="1"/>
  <c r="M127" s="1"/>
  <c r="M102"/>
  <c r="M101" s="1"/>
  <c r="M100" s="1"/>
  <c r="M98"/>
  <c r="M97" s="1"/>
  <c r="M96" s="1"/>
  <c r="M94"/>
  <c r="M93" s="1"/>
  <c r="M92" s="1"/>
  <c r="M28" i="1"/>
  <c r="M49"/>
  <c r="O108"/>
  <c r="O107"/>
  <c r="L106"/>
  <c r="L107"/>
  <c r="L93"/>
  <c r="L48"/>
  <c r="O39"/>
  <c r="N39"/>
  <c r="O36"/>
  <c r="N36"/>
  <c r="L28"/>
  <c r="L91"/>
  <c r="L63"/>
  <c r="L68"/>
  <c r="L67" s="1"/>
  <c r="L65"/>
  <c r="M80" i="2" l="1"/>
  <c r="P80" s="1"/>
  <c r="P81"/>
  <c r="N201"/>
  <c r="N147"/>
  <c r="Q147" s="1"/>
  <c r="N237"/>
  <c r="K67" i="1"/>
  <c r="K107"/>
  <c r="K106" s="1"/>
  <c r="K98"/>
  <c r="K99"/>
  <c r="K91"/>
  <c r="K93"/>
  <c r="K68"/>
  <c r="K48"/>
  <c r="K65"/>
  <c r="K63"/>
  <c r="Q20" i="2" l="1"/>
  <c r="Q24"/>
  <c r="Q25"/>
  <c r="Q30"/>
  <c r="Q45"/>
  <c r="Q53"/>
  <c r="Q54"/>
  <c r="Q55"/>
  <c r="Q56"/>
  <c r="Q57"/>
  <c r="Q59"/>
  <c r="Q60"/>
  <c r="Q61"/>
  <c r="Q62"/>
  <c r="Q64"/>
  <c r="Q71"/>
  <c r="Q75"/>
  <c r="Q79"/>
  <c r="Q80"/>
  <c r="Q81"/>
  <c r="Q82"/>
  <c r="Q83"/>
  <c r="Q87"/>
  <c r="Q91"/>
  <c r="Q130"/>
  <c r="Q131"/>
  <c r="Q132"/>
  <c r="Q133"/>
  <c r="Q134"/>
  <c r="Q141"/>
  <c r="Q145"/>
  <c r="Q146"/>
  <c r="Q149"/>
  <c r="Q152"/>
  <c r="Q153"/>
  <c r="Q154"/>
  <c r="Q155"/>
  <c r="Q156"/>
  <c r="Q157"/>
  <c r="Q167"/>
  <c r="Q168"/>
  <c r="Q169"/>
  <c r="Q170"/>
  <c r="Q171"/>
  <c r="Q178"/>
  <c r="Q180"/>
  <c r="Q181"/>
  <c r="Q182"/>
  <c r="Q183"/>
  <c r="Q198"/>
  <c r="Q205"/>
  <c r="Q206"/>
  <c r="Q207"/>
  <c r="Q208"/>
  <c r="Q209"/>
  <c r="Q210"/>
  <c r="Q211"/>
  <c r="Q212"/>
  <c r="Q213"/>
  <c r="Q221"/>
  <c r="Q230"/>
  <c r="Q241"/>
  <c r="Q246"/>
  <c r="Q247"/>
  <c r="Q248"/>
  <c r="Q249"/>
  <c r="Q250"/>
  <c r="Q251"/>
  <c r="Q252"/>
  <c r="Q253"/>
  <c r="Q258"/>
  <c r="Q259"/>
  <c r="Q260"/>
  <c r="Q261"/>
  <c r="Q262"/>
  <c r="Q263"/>
  <c r="P20"/>
  <c r="P30"/>
  <c r="P36"/>
  <c r="P45"/>
  <c r="P53"/>
  <c r="P54"/>
  <c r="P56"/>
  <c r="P57"/>
  <c r="P59"/>
  <c r="P60"/>
  <c r="P61"/>
  <c r="P62"/>
  <c r="P64"/>
  <c r="P71"/>
  <c r="P75"/>
  <c r="P93"/>
  <c r="P94"/>
  <c r="P95"/>
  <c r="P96"/>
  <c r="P97"/>
  <c r="P98"/>
  <c r="P99"/>
  <c r="P100"/>
  <c r="P101"/>
  <c r="P102"/>
  <c r="P103"/>
  <c r="P130"/>
  <c r="P141"/>
  <c r="P145"/>
  <c r="P146"/>
  <c r="P163"/>
  <c r="P178"/>
  <c r="P198"/>
  <c r="P205"/>
  <c r="P217"/>
  <c r="P221"/>
  <c r="P228"/>
  <c r="P230"/>
  <c r="P234"/>
  <c r="P241"/>
  <c r="P258"/>
  <c r="O24" i="1" l="1"/>
  <c r="N26"/>
  <c r="N27"/>
  <c r="N24"/>
  <c r="O34" i="2"/>
  <c r="O33" s="1"/>
  <c r="O32" s="1"/>
  <c r="O31" s="1"/>
  <c r="N159"/>
  <c r="O23"/>
  <c r="O22" s="1"/>
  <c r="M93" i="1"/>
  <c r="O106" i="2"/>
  <c r="O105" s="1"/>
  <c r="O104" s="1"/>
  <c r="O86"/>
  <c r="Q86" s="1"/>
  <c r="O90"/>
  <c r="Q90" s="1"/>
  <c r="O233"/>
  <c r="O232" s="1"/>
  <c r="O231" s="1"/>
  <c r="O216"/>
  <c r="O74"/>
  <c r="O73" s="1"/>
  <c r="O44"/>
  <c r="O166"/>
  <c r="O204"/>
  <c r="O203" s="1"/>
  <c r="O229"/>
  <c r="O220"/>
  <c r="O219" s="1"/>
  <c r="O218" s="1"/>
  <c r="O129"/>
  <c r="O128" s="1"/>
  <c r="O127" s="1"/>
  <c r="O29"/>
  <c r="O240"/>
  <c r="O239" s="1"/>
  <c r="O238" s="1"/>
  <c r="O237" s="1"/>
  <c r="O236" s="1"/>
  <c r="O177"/>
  <c r="O176" s="1"/>
  <c r="O175" s="1"/>
  <c r="O174" s="1"/>
  <c r="O257"/>
  <c r="O256" s="1"/>
  <c r="O255" s="1"/>
  <c r="O254" s="1"/>
  <c r="O78"/>
  <c r="Q78" s="1"/>
  <c r="M91" i="1"/>
  <c r="O197" i="2"/>
  <c r="O140"/>
  <c r="O139" s="1"/>
  <c r="O138" s="1"/>
  <c r="O144"/>
  <c r="O143" s="1"/>
  <c r="O70"/>
  <c r="O52"/>
  <c r="O19"/>
  <c r="O18" s="1"/>
  <c r="M86" i="1"/>
  <c r="M84"/>
  <c r="M82"/>
  <c r="M77"/>
  <c r="M71"/>
  <c r="M65"/>
  <c r="M63"/>
  <c r="M59"/>
  <c r="M56"/>
  <c r="M53"/>
  <c r="M257" i="2"/>
  <c r="M256" s="1"/>
  <c r="M255" s="1"/>
  <c r="M254" s="1"/>
  <c r="M240"/>
  <c r="M239" s="1"/>
  <c r="M238" s="1"/>
  <c r="M237" s="1"/>
  <c r="M233"/>
  <c r="M232" s="1"/>
  <c r="M231" s="1"/>
  <c r="M227"/>
  <c r="P227" s="1"/>
  <c r="M229"/>
  <c r="M216"/>
  <c r="M215" s="1"/>
  <c r="M214" s="1"/>
  <c r="M220"/>
  <c r="M219" s="1"/>
  <c r="M218" s="1"/>
  <c r="M204"/>
  <c r="M203" s="1"/>
  <c r="M202" s="1"/>
  <c r="M197"/>
  <c r="M196" s="1"/>
  <c r="M195" s="1"/>
  <c r="M194" s="1"/>
  <c r="M193" s="1"/>
  <c r="M177"/>
  <c r="M176" s="1"/>
  <c r="M175" s="1"/>
  <c r="M174" s="1"/>
  <c r="M179"/>
  <c r="P179" s="1"/>
  <c r="M162"/>
  <c r="M144"/>
  <c r="M143" s="1"/>
  <c r="M142" s="1"/>
  <c r="M138"/>
  <c r="M126"/>
  <c r="M125" s="1"/>
  <c r="M124" s="1"/>
  <c r="M74"/>
  <c r="M73" s="1"/>
  <c r="M72" s="1"/>
  <c r="M70"/>
  <c r="M69" s="1"/>
  <c r="M68" s="1"/>
  <c r="M58"/>
  <c r="M52"/>
  <c r="M44"/>
  <c r="M43" s="1"/>
  <c r="M42" s="1"/>
  <c r="M41" s="1"/>
  <c r="M39"/>
  <c r="M33" s="1"/>
  <c r="M29"/>
  <c r="M28" s="1"/>
  <c r="M19"/>
  <c r="M18" s="1"/>
  <c r="M173" l="1"/>
  <c r="M172" s="1"/>
  <c r="M236"/>
  <c r="Q166"/>
  <c r="P166"/>
  <c r="O215"/>
  <c r="Q216"/>
  <c r="M51"/>
  <c r="O51"/>
  <c r="O50" s="1"/>
  <c r="O77"/>
  <c r="Q77" s="1"/>
  <c r="O85"/>
  <c r="Q85" s="1"/>
  <c r="O165"/>
  <c r="P255"/>
  <c r="Q255"/>
  <c r="Q175"/>
  <c r="P175"/>
  <c r="Q238"/>
  <c r="P238"/>
  <c r="Q128"/>
  <c r="P128"/>
  <c r="Q218"/>
  <c r="P218"/>
  <c r="Q74"/>
  <c r="P74"/>
  <c r="P231"/>
  <c r="P143"/>
  <c r="P174"/>
  <c r="Q174"/>
  <c r="Q63"/>
  <c r="P63"/>
  <c r="P144"/>
  <c r="Q138"/>
  <c r="P138"/>
  <c r="P18"/>
  <c r="Q18"/>
  <c r="Q139"/>
  <c r="P139"/>
  <c r="P256"/>
  <c r="Q256"/>
  <c r="Q176"/>
  <c r="P176"/>
  <c r="P239"/>
  <c r="Q239"/>
  <c r="Q129"/>
  <c r="P129"/>
  <c r="P219"/>
  <c r="Q219"/>
  <c r="O202"/>
  <c r="P203"/>
  <c r="Q203"/>
  <c r="O43"/>
  <c r="P44"/>
  <c r="Q44"/>
  <c r="P58"/>
  <c r="Q34"/>
  <c r="P34"/>
  <c r="P216"/>
  <c r="P232"/>
  <c r="M161"/>
  <c r="P162"/>
  <c r="Q70"/>
  <c r="P70"/>
  <c r="Q197"/>
  <c r="P197"/>
  <c r="Q254"/>
  <c r="P254"/>
  <c r="Q29"/>
  <c r="P29"/>
  <c r="Q127"/>
  <c r="P127"/>
  <c r="Q229"/>
  <c r="P229"/>
  <c r="P73"/>
  <c r="Q73"/>
  <c r="P52"/>
  <c r="P19"/>
  <c r="Q19"/>
  <c r="Q140"/>
  <c r="P140"/>
  <c r="Q257"/>
  <c r="P257"/>
  <c r="Q177"/>
  <c r="P177"/>
  <c r="Q240"/>
  <c r="P240"/>
  <c r="P220"/>
  <c r="Q220"/>
  <c r="P204"/>
  <c r="Q204"/>
  <c r="O69"/>
  <c r="O196"/>
  <c r="O28"/>
  <c r="O72"/>
  <c r="P233"/>
  <c r="O89"/>
  <c r="M48" i="1"/>
  <c r="M70"/>
  <c r="M90"/>
  <c r="M235" i="2"/>
  <c r="M226"/>
  <c r="M225" s="1"/>
  <c r="M201"/>
  <c r="M200" s="1"/>
  <c r="M199" s="1"/>
  <c r="M137"/>
  <c r="M50"/>
  <c r="M49" s="1"/>
  <c r="M27"/>
  <c r="M26" s="1"/>
  <c r="M32"/>
  <c r="M31" s="1"/>
  <c r="P31" s="1"/>
  <c r="M23"/>
  <c r="M22" s="1"/>
  <c r="M21" s="1"/>
  <c r="M17"/>
  <c r="K90" i="1"/>
  <c r="K86"/>
  <c r="K84"/>
  <c r="K82"/>
  <c r="K77"/>
  <c r="K71"/>
  <c r="N71" s="1"/>
  <c r="K59"/>
  <c r="K56"/>
  <c r="K53"/>
  <c r="K49"/>
  <c r="K28"/>
  <c r="O126" i="2"/>
  <c r="O226"/>
  <c r="O173"/>
  <c r="O142"/>
  <c r="O21"/>
  <c r="O17"/>
  <c r="N144"/>
  <c r="N143" s="1"/>
  <c r="N142" s="1"/>
  <c r="N137" s="1"/>
  <c r="L77" i="1"/>
  <c r="N226" i="2"/>
  <c r="N225" s="1"/>
  <c r="N224" s="1"/>
  <c r="N200"/>
  <c r="N199" s="1"/>
  <c r="N126"/>
  <c r="N125" s="1"/>
  <c r="N124" s="1"/>
  <c r="N179"/>
  <c r="N236"/>
  <c r="N235" s="1"/>
  <c r="N17"/>
  <c r="N23"/>
  <c r="N22" s="1"/>
  <c r="N21" s="1"/>
  <c r="N58"/>
  <c r="Q58" s="1"/>
  <c r="N52"/>
  <c r="L90" i="1"/>
  <c r="L86"/>
  <c r="L84"/>
  <c r="L82"/>
  <c r="L71"/>
  <c r="O71" s="1"/>
  <c r="L59"/>
  <c r="L56"/>
  <c r="L53"/>
  <c r="L49"/>
  <c r="O49" s="1"/>
  <c r="Q17" i="2" l="1"/>
  <c r="O16"/>
  <c r="O214"/>
  <c r="Q215"/>
  <c r="Q165"/>
  <c r="P165"/>
  <c r="P215"/>
  <c r="Q52"/>
  <c r="N51"/>
  <c r="Q33"/>
  <c r="N32"/>
  <c r="O76"/>
  <c r="Q76" s="1"/>
  <c r="O164"/>
  <c r="O84"/>
  <c r="Q84" s="1"/>
  <c r="Q143"/>
  <c r="P23"/>
  <c r="Q144"/>
  <c r="Q237"/>
  <c r="P237"/>
  <c r="Q89"/>
  <c r="O88"/>
  <c r="Q88" s="1"/>
  <c r="Q28"/>
  <c r="P28"/>
  <c r="O27"/>
  <c r="M160"/>
  <c r="P161"/>
  <c r="O42"/>
  <c r="Q43"/>
  <c r="P43"/>
  <c r="Q23"/>
  <c r="P32"/>
  <c r="P33"/>
  <c r="P51"/>
  <c r="P196"/>
  <c r="Q196"/>
  <c r="O195"/>
  <c r="P50"/>
  <c r="P21"/>
  <c r="Q21"/>
  <c r="Q202"/>
  <c r="P202"/>
  <c r="O201"/>
  <c r="P22"/>
  <c r="Q142"/>
  <c r="P142"/>
  <c r="O225"/>
  <c r="O224" s="1"/>
  <c r="Q226"/>
  <c r="P226"/>
  <c r="N173"/>
  <c r="N172" s="1"/>
  <c r="Q179"/>
  <c r="P17"/>
  <c r="P173"/>
  <c r="O125"/>
  <c r="Q126"/>
  <c r="P126"/>
  <c r="M224"/>
  <c r="M223" s="1"/>
  <c r="M222" s="1"/>
  <c r="P72"/>
  <c r="Q72"/>
  <c r="P69"/>
  <c r="Q69"/>
  <c r="O68"/>
  <c r="O49" s="1"/>
  <c r="O48" s="1"/>
  <c r="O137"/>
  <c r="Q22"/>
  <c r="N28" i="1"/>
  <c r="O90"/>
  <c r="N90"/>
  <c r="M48" i="2"/>
  <c r="M47" s="1"/>
  <c r="N136"/>
  <c r="N135" s="1"/>
  <c r="M16"/>
  <c r="M14" s="1"/>
  <c r="M13" s="1"/>
  <c r="M12" s="1"/>
  <c r="K70" i="1"/>
  <c r="N70" s="1"/>
  <c r="N48"/>
  <c r="L70"/>
  <c r="O70" s="1"/>
  <c r="N223" i="2"/>
  <c r="N222" s="1"/>
  <c r="N16"/>
  <c r="O48" i="1"/>
  <c r="O159" i="2" l="1"/>
  <c r="O136" s="1"/>
  <c r="P164"/>
  <c r="Q164"/>
  <c r="Q16"/>
  <c r="Q214"/>
  <c r="P214"/>
  <c r="Q173"/>
  <c r="N31"/>
  <c r="Q31" s="1"/>
  <c r="Q32"/>
  <c r="O235"/>
  <c r="P236"/>
  <c r="Q236"/>
  <c r="M159"/>
  <c r="P160"/>
  <c r="O223"/>
  <c r="P224"/>
  <c r="Q224"/>
  <c r="P68"/>
  <c r="Q68"/>
  <c r="Q201"/>
  <c r="P201"/>
  <c r="O200"/>
  <c r="N50"/>
  <c r="N49" s="1"/>
  <c r="Q51"/>
  <c r="O124"/>
  <c r="Q125"/>
  <c r="P125"/>
  <c r="Q137"/>
  <c r="P137"/>
  <c r="Q225"/>
  <c r="P225"/>
  <c r="Q159"/>
  <c r="O41"/>
  <c r="Q42"/>
  <c r="P42"/>
  <c r="P16"/>
  <c r="P195"/>
  <c r="Q195"/>
  <c r="O194"/>
  <c r="Q27"/>
  <c r="P27"/>
  <c r="O26"/>
  <c r="M136" l="1"/>
  <c r="M135" s="1"/>
  <c r="M46" s="1"/>
  <c r="M11" s="1"/>
  <c r="N14"/>
  <c r="N13" s="1"/>
  <c r="N12" s="1"/>
  <c r="P159"/>
  <c r="Q136"/>
  <c r="O135"/>
  <c r="P235"/>
  <c r="Q235"/>
  <c r="Q26"/>
  <c r="P26"/>
  <c r="Q194"/>
  <c r="P194"/>
  <c r="O193"/>
  <c r="Q124"/>
  <c r="P124"/>
  <c r="P49"/>
  <c r="O199"/>
  <c r="P200"/>
  <c r="Q200"/>
  <c r="O14"/>
  <c r="P41"/>
  <c r="Q41"/>
  <c r="N48"/>
  <c r="N47" s="1"/>
  <c r="N46" s="1"/>
  <c r="Q50"/>
  <c r="O222"/>
  <c r="P223"/>
  <c r="Q223"/>
  <c r="Q14" l="1"/>
  <c r="P136"/>
  <c r="N11"/>
  <c r="Q49"/>
  <c r="O47"/>
  <c r="P48"/>
  <c r="Q48"/>
  <c r="Q135"/>
  <c r="P135"/>
  <c r="Q193"/>
  <c r="P193"/>
  <c r="O172"/>
  <c r="P14"/>
  <c r="O13"/>
  <c r="Q13" s="1"/>
  <c r="Q222"/>
  <c r="P222"/>
  <c r="P199"/>
  <c r="Q199"/>
  <c r="Q172" l="1"/>
  <c r="P172"/>
  <c r="Q47"/>
  <c r="P47"/>
  <c r="O46"/>
  <c r="O12"/>
  <c r="Q12" s="1"/>
  <c r="P13"/>
  <c r="O11" l="1"/>
  <c r="Q46"/>
  <c r="P46"/>
  <c r="P12"/>
  <c r="Q11" l="1"/>
  <c r="P11"/>
</calcChain>
</file>

<file path=xl/sharedStrings.xml><?xml version="1.0" encoding="utf-8"?>
<sst xmlns="http://schemas.openxmlformats.org/spreadsheetml/2006/main" count="1537" uniqueCount="504">
  <si>
    <t xml:space="preserve">  </t>
  </si>
  <si>
    <t>Br.konta</t>
  </si>
  <si>
    <t>Plan</t>
  </si>
  <si>
    <t>Indeks</t>
  </si>
  <si>
    <t>2018.</t>
  </si>
  <si>
    <t>Šifra izvora</t>
  </si>
  <si>
    <t xml:space="preserve"> </t>
  </si>
  <si>
    <t>A.RAČUN PRIHODA I RASHODA</t>
  </si>
  <si>
    <t>01</t>
  </si>
  <si>
    <t>02</t>
  </si>
  <si>
    <t>04</t>
  </si>
  <si>
    <t>06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</si>
  <si>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</si>
  <si>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</si>
  <si>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</si>
  <si>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</si>
  <si>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</si>
  <si>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</si>
  <si>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RAZLIKA-MANJAK/VIŠAK</t>
  </si>
  <si>
    <t>B.RAČUN ZADUŽIVANJA/FINANCIRANJA</t>
  </si>
  <si>
    <t>Primici od financijske imovine i zaduživanja</t>
  </si>
  <si>
    <t>Izdaci za financijsku imovinu i otplate zajmova</t>
  </si>
  <si>
    <t>NETO ZADUŽIVANJE/FINANCIRANJE</t>
  </si>
  <si>
    <t>C.RASPOLOŽIVA SREDSTVA IZ PRETHODNIH GODINA(VIŠAK PRIHODA I REZERVIRANJA)</t>
  </si>
  <si>
    <t>Vlastiti izvori</t>
  </si>
  <si>
    <t>VIŠAK/MANJAK+NETO ZADUŽIVANJA/FINANCIRANJA+RASPOLOŽIVA SREDSTVA IZ PRETHODNIH GODINA</t>
  </si>
  <si>
    <t>VRSTA PRIHODA/IZDATAKA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</si>
  <si>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</si>
  <si>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</si>
  <si>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</si>
  <si>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</si>
  <si>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</si>
  <si>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</si>
  <si>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</si>
  <si>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</si>
  <si>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</si>
  <si>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</si>
  <si>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</si>
  <si>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</si>
  <si>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</si>
  <si>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Komunalni doprinosi i naknade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</si>
  <si>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</si>
  <si>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</si>
  <si>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</si>
  <si>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</si>
  <si>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</si>
  <si>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</si>
  <si>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</si>
  <si>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</si>
  <si>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</si>
  <si>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</si>
  <si>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</si>
  <si>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</si>
  <si>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</si>
  <si>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</si>
  <si>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</si>
  <si>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</si>
  <si>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</si>
  <si>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</si>
  <si>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</si>
  <si>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</si>
  <si>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</si>
  <si>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</si>
  <si>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</si>
  <si>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</si>
  <si>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</si>
  <si>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Kapitalne pomoći</t>
  </si>
  <si>
    <t>41</t>
  </si>
  <si>
    <t>Rashodi za nabavu neproizvedene dugotrajne imovine</t>
  </si>
  <si>
    <t>412</t>
  </si>
  <si>
    <t>Nematerijalna imovina</t>
  </si>
  <si>
    <t>Rashodi za nabavu proizvedene dugotrajne imovine</t>
  </si>
  <si>
    <t>Građevinski objekti</t>
  </si>
  <si>
    <t>422</t>
  </si>
  <si>
    <t>Postrojenja i oprema</t>
  </si>
  <si>
    <t>81</t>
  </si>
  <si>
    <t>Primljene otplate (povrati) glavnice danih zajmova</t>
  </si>
  <si>
    <t>815</t>
  </si>
  <si>
    <t>Primici (povrati) glavnice zajmova kredit.i ostalim financijskim institucijama izvan jav.sekt.</t>
  </si>
  <si>
    <t>51</t>
  </si>
  <si>
    <t>Izdaci za dane zajmove</t>
  </si>
  <si>
    <t>515</t>
  </si>
  <si>
    <t>Izdaci za dane zajmove bankama i ostalim financijskim institucijama izvan javnog sektora</t>
  </si>
  <si>
    <t>C.RASPOLOŽIVA SREDSTVA IZ PRETHODIH GODINA (VIŠAK PRIHODA I REZERVIRANJA)</t>
  </si>
  <si>
    <t>Rezultat poslovanja</t>
  </si>
  <si>
    <t>Višak/manjak prihoda</t>
  </si>
  <si>
    <t>U Proračunu se utvrđuju sredstva za proračunsku zalihu u iznosu od 15.000,00 kn.</t>
  </si>
  <si>
    <t>Opći prihodi i primici</t>
  </si>
  <si>
    <t>Vlastiti prihodi</t>
  </si>
  <si>
    <t>Prihodi za posebne namjene</t>
  </si>
  <si>
    <t>Pomoći</t>
  </si>
  <si>
    <t>Donacije</t>
  </si>
  <si>
    <t>Prihodi od nefinancijske imovine i nadoknade šteta s osnova osiguranja</t>
  </si>
  <si>
    <t>Šifra</t>
  </si>
  <si>
    <t>ŠIFRA</t>
  </si>
  <si>
    <t xml:space="preserve">ŠIFRA </t>
  </si>
  <si>
    <t>Programska</t>
  </si>
  <si>
    <t>izvor</t>
  </si>
  <si>
    <t>BROJ</t>
  </si>
  <si>
    <t>Program/projekt</t>
  </si>
  <si>
    <t>Funk-</t>
  </si>
  <si>
    <t xml:space="preserve">   VRSTA RASHODA</t>
  </si>
  <si>
    <t>Aktivnosti</t>
  </si>
  <si>
    <t xml:space="preserve">cijska </t>
  </si>
  <si>
    <t>Račun</t>
  </si>
  <si>
    <t xml:space="preserve">   I IZDATAKA</t>
  </si>
  <si>
    <t>UKUPNO RASHODI I IZDACI</t>
  </si>
  <si>
    <t>RAZDJEL  001  OPĆINSKO VIJEĆE</t>
  </si>
  <si>
    <t>GLAVA 00101  OPĆINSKO VIJEĆE</t>
  </si>
  <si>
    <t>0111</t>
  </si>
  <si>
    <t>Funkcijska klasifikacija:01-Opće javne usluge</t>
  </si>
  <si>
    <t>P0010101</t>
  </si>
  <si>
    <t>predstavničkog i izvršnog tijela i mjesne samouprave</t>
  </si>
  <si>
    <t>A001010101</t>
  </si>
  <si>
    <t>Aktivnost:  Predstavničko i izvršno tijelo</t>
  </si>
  <si>
    <t>A001010102</t>
  </si>
  <si>
    <t>1</t>
  </si>
  <si>
    <t>Aktivnost:  Djelokrug mjesne samouprave</t>
  </si>
  <si>
    <t>322</t>
  </si>
  <si>
    <t>Rashodi za materijal i energiju</t>
  </si>
  <si>
    <t>323</t>
  </si>
  <si>
    <t>P0010102</t>
  </si>
  <si>
    <t xml:space="preserve">Program 02:  </t>
  </si>
  <si>
    <t>Program političkih stranaka</t>
  </si>
  <si>
    <t>A001010201</t>
  </si>
  <si>
    <t>Aktivnost:</t>
  </si>
  <si>
    <t>Financiranje rada političkih stranaka</t>
  </si>
  <si>
    <t>P0010103</t>
  </si>
  <si>
    <t xml:space="preserve">Program 03: </t>
  </si>
  <si>
    <t>Zaštita prava nacionalnih manjina</t>
  </si>
  <si>
    <t>A001010301</t>
  </si>
  <si>
    <t>0011</t>
  </si>
  <si>
    <t>Osnovne funkcije VSNM</t>
  </si>
  <si>
    <t>32</t>
  </si>
  <si>
    <t>329</t>
  </si>
  <si>
    <t>Ostali rashodi</t>
  </si>
  <si>
    <t>P0010104</t>
  </si>
  <si>
    <t xml:space="preserve">Program 04:  </t>
  </si>
  <si>
    <t>Razvoj civilnog društva</t>
  </si>
  <si>
    <t>A001010401</t>
  </si>
  <si>
    <t>Osnovne funkcije udruga</t>
  </si>
  <si>
    <t>RAZDJEL  002  JEDINSTVENI UPRAVNI ODJEL I IZVRŠNO TIJELO</t>
  </si>
  <si>
    <t>GLAVA 00201 Upravni odjel i izvršno tijelo</t>
  </si>
  <si>
    <t>0112</t>
  </si>
  <si>
    <t>P0020101</t>
  </si>
  <si>
    <t>Program 01:  Javna uprava i administracija</t>
  </si>
  <si>
    <t>A002010101</t>
  </si>
  <si>
    <t>Aktivnost:     Administrativno, tehničko i stručno osoblje</t>
  </si>
  <si>
    <t>A002010102</t>
  </si>
  <si>
    <t>Aktivnost:    Održavanje zgrada za redovito korištenje</t>
  </si>
  <si>
    <t>3</t>
  </si>
  <si>
    <t>42</t>
  </si>
  <si>
    <t>K002010102</t>
  </si>
  <si>
    <t>K002010103</t>
  </si>
  <si>
    <t>GLAVA: 00202 VATROGASTVO I CIVILNA ZAŠTITA</t>
  </si>
  <si>
    <t>0320</t>
  </si>
  <si>
    <t xml:space="preserve">Funkcijska klasifikacija: 03 Javni red i sigurnost: </t>
  </si>
  <si>
    <t>P0020202</t>
  </si>
  <si>
    <t>Program 02: Organiziranje i provođenje zaštite i spašavanja</t>
  </si>
  <si>
    <t>A002020201</t>
  </si>
  <si>
    <t>Aktivnost:    Osnovna djelatnost DVD-a i Gorske službe spašavanja</t>
  </si>
  <si>
    <t>A002020202</t>
  </si>
  <si>
    <t>Aktivnost:    Civilna zaštita</t>
  </si>
  <si>
    <t>GLAVA 00203: KOMUNALNA INFRASTRUKTURA</t>
  </si>
  <si>
    <t>0400</t>
  </si>
  <si>
    <t>Funkcijska klasifikacija: 04 Ekonomski poslovi</t>
  </si>
  <si>
    <t>P0020303</t>
  </si>
  <si>
    <t>Program 03: Održavanje objekata i uređaja komunalne infrastrukture</t>
  </si>
  <si>
    <t>A002030301</t>
  </si>
  <si>
    <t>0451</t>
  </si>
  <si>
    <t>Aktivnost:    Održavanje cesta i drugih javnih površina</t>
  </si>
  <si>
    <t>A002030302</t>
  </si>
  <si>
    <t>0640</t>
  </si>
  <si>
    <t>Aktivnost:    Rashodi za uređaje i javnu rasvjetu</t>
  </si>
  <si>
    <t>P0020304</t>
  </si>
  <si>
    <t>Program 04: Izgradnja objekata i uređaja komunalne infrastrukture</t>
  </si>
  <si>
    <t>Rashod.za nabavu proizvedene dugotrajne imovine</t>
  </si>
  <si>
    <t>0630</t>
  </si>
  <si>
    <t>0660</t>
  </si>
  <si>
    <t>Donacije i ostali rashodi</t>
  </si>
  <si>
    <t>P0020305</t>
  </si>
  <si>
    <t>0540</t>
  </si>
  <si>
    <t>GLAVA 00204 DRUŠTVENE DJELATNOSTI</t>
  </si>
  <si>
    <t>0921</t>
  </si>
  <si>
    <t>Funkcijska klasifikacija: 09-Obrazovanje</t>
  </si>
  <si>
    <t>P0020406</t>
  </si>
  <si>
    <t>Program 06:  Srednjoškolsko obrazovanje</t>
  </si>
  <si>
    <t>A002040601</t>
  </si>
  <si>
    <t>Aktivnost :    Sufinanciranje prijevoza učenika srednjih škola</t>
  </si>
  <si>
    <t>Naknade građanima i kućanstvima na temelju osiguranja i dr.</t>
  </si>
  <si>
    <t>P0020407</t>
  </si>
  <si>
    <t>Program 07:  Javne potrebe u školstvu</t>
  </si>
  <si>
    <t>A002040702</t>
  </si>
  <si>
    <t>0912</t>
  </si>
  <si>
    <t>0740</t>
  </si>
  <si>
    <t>Funkcijska klasifikacija: 07-Zdravstvo</t>
  </si>
  <si>
    <t>P0020408</t>
  </si>
  <si>
    <t>Aktivnost:     Poslovi deratizacije i dezinsekcije</t>
  </si>
  <si>
    <t>GLAVA  00205: PROGRAM DJELATNOSTI KULTURE</t>
  </si>
  <si>
    <t>0820</t>
  </si>
  <si>
    <t>Funkcijska klasifikacija: 08-Rekreacije,kultura i religija</t>
  </si>
  <si>
    <t>Aktivnost:    Djelatnost kulturno umjetničkih društava</t>
  </si>
  <si>
    <t>Aktivnost:    Investicijsko održavanje objekata kulturne baštine</t>
  </si>
  <si>
    <t>0840</t>
  </si>
  <si>
    <t>Aktivnost:    Pomoć za funkcioniranje vjerskih ustanova</t>
  </si>
  <si>
    <t>GLAVA 00206: PROGRAMSKA DJELATNOST SPORTA</t>
  </si>
  <si>
    <t>0810</t>
  </si>
  <si>
    <t>Funkcijska klasifikacija: 08 Rekreacija,kultura i sport</t>
  </si>
  <si>
    <t>Aktivnost:    Osnovna djelatnost sportskih udruga</t>
  </si>
  <si>
    <t>GLAVA  00207: PROGRAMSKA DJELATNOST SOCIJALNE SKRBI</t>
  </si>
  <si>
    <t>Funkcijska klasifikacija: 10 Socijalna zaštita</t>
  </si>
  <si>
    <t>1070</t>
  </si>
  <si>
    <t>1060</t>
  </si>
  <si>
    <t>Aktivnost:    Pomoć u novcu (ogrijev)</t>
  </si>
  <si>
    <t>P0020712</t>
  </si>
  <si>
    <t>A002071201</t>
  </si>
  <si>
    <t>Aktivnost:    Potpore za novorođeno dijete</t>
  </si>
  <si>
    <t>1040</t>
  </si>
  <si>
    <t>Naknade građanima i kućanstv.na temelju osiguranja i dr.</t>
  </si>
  <si>
    <t>P0020713</t>
  </si>
  <si>
    <t>A002071301</t>
  </si>
  <si>
    <t>Aktivnost:     Humanitarna djelatnost Crvenog križa i ostalih humanitarnih org.</t>
  </si>
  <si>
    <t>1090</t>
  </si>
  <si>
    <t>Aktivnost:    Naknada za troškove stanovanja</t>
  </si>
  <si>
    <t>Aktivnost:    Jednokratna novčana naknada</t>
  </si>
  <si>
    <t>Aktivnost :    Stipendije i školarine</t>
  </si>
  <si>
    <t>K002010104</t>
  </si>
  <si>
    <t>421</t>
  </si>
  <si>
    <t>Aktivnost :    Sufinanciranje nabave udžbenika za osnovne i srednje škole</t>
  </si>
  <si>
    <t>Program 01: Donošenje akata i mjera iz djelokruga</t>
  </si>
  <si>
    <t>A002040701</t>
  </si>
  <si>
    <t>Prihodi i rashodi, te primici i izdaci po ekonomskoj klasifikaciji utvrđuju se u Računu prihoda i rashoda i Računu financiranja za 2018. godinu, kako slijedi:</t>
  </si>
  <si>
    <t>I. OPĆI DIO</t>
  </si>
  <si>
    <t>Članak 1.</t>
  </si>
  <si>
    <t>Program 05: Zaštita okoliša</t>
  </si>
  <si>
    <t>Tekući projekt 01: Nabava uredske opreme</t>
  </si>
  <si>
    <t>T002010101</t>
  </si>
  <si>
    <t>Kapitalni projekt 01: Izrada projektne dokumentacije za biciklističke staze</t>
  </si>
  <si>
    <t>Kapitalni projekt 02: Izrada Plana upravljanja imovinom</t>
  </si>
  <si>
    <t>Kapitalni projekt 03: Izrada Procjene rizika od velikih nesreća</t>
  </si>
  <si>
    <t>Kapitalni projekt 04: Izrada Izmjena i dopuna prostornog plana</t>
  </si>
  <si>
    <t>K002010101</t>
  </si>
  <si>
    <t>T002030503</t>
  </si>
  <si>
    <t xml:space="preserve">Izvršenje </t>
  </si>
  <si>
    <t xml:space="preserve">proračuna </t>
  </si>
  <si>
    <t>Izvršenje</t>
  </si>
  <si>
    <t>proračuna</t>
  </si>
  <si>
    <t>Kapitalni projekt 05: Izrada Strateškog razvojnog programa Općine Biskupija</t>
  </si>
  <si>
    <t>K002010105</t>
  </si>
  <si>
    <t>K002010106</t>
  </si>
  <si>
    <t>Kapitalni projekt 06: Izrada Registra imovine i strategije upravljanja imovinom</t>
  </si>
  <si>
    <t>K002010107</t>
  </si>
  <si>
    <t>Kapitalni projekt 07: Izrada UPU turističke zone Ramljane-Vrbnik</t>
  </si>
  <si>
    <t>652</t>
  </si>
  <si>
    <t>66</t>
  </si>
  <si>
    <t>663</t>
  </si>
  <si>
    <t>426</t>
  </si>
  <si>
    <t>Nematerijalna proizvedena imovina</t>
  </si>
  <si>
    <t>383</t>
  </si>
  <si>
    <t>Kazne, penali i naknade štete</t>
  </si>
  <si>
    <t>38</t>
  </si>
  <si>
    <t>2</t>
  </si>
  <si>
    <t>(1)</t>
  </si>
  <si>
    <t>(2)</t>
  </si>
  <si>
    <t>(3)</t>
  </si>
  <si>
    <t>3/1</t>
  </si>
  <si>
    <t>3/2</t>
  </si>
  <si>
    <t>Prihodi po posebnim propisima</t>
  </si>
  <si>
    <t>Donacije od pravnih i fizičkih osoba izvan općeg proračuna</t>
  </si>
  <si>
    <t>Prihodi od prodaje proizvoda i robe te pruženih usluga i prihodi od donacija</t>
  </si>
  <si>
    <t>Kapitalni projekt 08: Izrada Plana gospodarenja otpadom</t>
  </si>
  <si>
    <t>K002010108</t>
  </si>
  <si>
    <t>1. Opći dio proračuna</t>
  </si>
  <si>
    <t>2. Posebni dio proračuna</t>
  </si>
  <si>
    <t>3. Izvještaj o zaduživanju</t>
  </si>
  <si>
    <t>4. Izvještaj o korištenju proračunske zalihe</t>
  </si>
  <si>
    <t>5. Izvještaj o danim jamstvima</t>
  </si>
  <si>
    <t>Ad.3. Izvještaj o zaduživanju</t>
  </si>
  <si>
    <t>Ad.4. Izvještaj o korištenju proračunske zalihe</t>
  </si>
  <si>
    <t>Ad.5. Izvještaj o danim jamstvima</t>
  </si>
  <si>
    <t>U proračunu općine Biskupija nisu predviđena davanja jamstava, te se nisu niti davala.</t>
  </si>
  <si>
    <t>Ad.6. Obrazloženje ostvarenja prihoda i primitaka, rashoda i izdataka</t>
  </si>
  <si>
    <t>PRIHODI I PRIMICI</t>
  </si>
  <si>
    <t>RASHODI I IZDACI</t>
  </si>
  <si>
    <t>Ovaj Izvještaj o izvršenju Proračuna Općine Biskupija stupa na snagu osmog dana od dana objave u Službenom vjesniku Šibensko-kninske županije.</t>
  </si>
  <si>
    <t>Članak 3.</t>
  </si>
  <si>
    <t>Organizac.klasifik.</t>
  </si>
  <si>
    <t>Šifra programa</t>
  </si>
  <si>
    <t>Naziv programa/aktivnosti</t>
  </si>
  <si>
    <t>Razdjel</t>
  </si>
  <si>
    <t>Glava</t>
  </si>
  <si>
    <t>Program/Aktivnost</t>
  </si>
  <si>
    <t>Unapređenje rada općine</t>
  </si>
  <si>
    <t>P0020101/K002010101</t>
  </si>
  <si>
    <t>Nabava uredske opreme</t>
  </si>
  <si>
    <t>P0020101/K002010104</t>
  </si>
  <si>
    <t>P0020101/K002010105</t>
  </si>
  <si>
    <t>Izrada Plana upravljanja imovinom i Izvješća</t>
  </si>
  <si>
    <t>Izrađeni Plan i Izvješća</t>
  </si>
  <si>
    <t>P0020101/T002010101</t>
  </si>
  <si>
    <t>Razvoj konkurentnog i održivog gospodarstva</t>
  </si>
  <si>
    <t>Jačanje komunalne infrastrukture</t>
  </si>
  <si>
    <t>Izgradnja i rekonstrukcija cesta</t>
  </si>
  <si>
    <t>Kilometri asfaltiranih cesta</t>
  </si>
  <si>
    <t>Izgradnja vodovoda Vrbnik</t>
  </si>
  <si>
    <t>P0020101/K002010103</t>
  </si>
  <si>
    <t>Uređenost prostora</t>
  </si>
  <si>
    <t>Razvojno planiranje</t>
  </si>
  <si>
    <t>P0020101/K002010106</t>
  </si>
  <si>
    <t>Razvoj društvenih djelatnosti</t>
  </si>
  <si>
    <t>P0020202/A002020201</t>
  </si>
  <si>
    <t>Organiziranje i provođenje zaštite i spašavanja</t>
  </si>
  <si>
    <t>Zadovoljavajuća opremljenost</t>
  </si>
  <si>
    <t>P0010104/A001010401</t>
  </si>
  <si>
    <t>Promicanje kulture</t>
  </si>
  <si>
    <t>Broj manifestacija</t>
  </si>
  <si>
    <t>Osnovna djelatnost sportskih udruga</t>
  </si>
  <si>
    <t>Konstruktivna sanacija Doma omladine Vrbnik</t>
  </si>
  <si>
    <t>Broj korisnika</t>
  </si>
  <si>
    <t>Rekonstrukcija Doma omladine Biskupija</t>
  </si>
  <si>
    <t>Sanacija sportskog centra Zvjerinac</t>
  </si>
  <si>
    <t>Unapređenje kvalitete života</t>
  </si>
  <si>
    <t>P0020406/A002040601</t>
  </si>
  <si>
    <t>Sufinciranje prijevoza učenika</t>
  </si>
  <si>
    <t>Broj učenika</t>
  </si>
  <si>
    <t>P0020407/A002040701</t>
  </si>
  <si>
    <t>P0020407/A002040702</t>
  </si>
  <si>
    <t>Stipendije i školarine</t>
  </si>
  <si>
    <t>Socijalna skrb</t>
  </si>
  <si>
    <t>Pomoć u naravi</t>
  </si>
  <si>
    <t>Pomoć u novcu - ogrjev</t>
  </si>
  <si>
    <t xml:space="preserve">                            Članak 4.</t>
  </si>
  <si>
    <t>dokumenata upravljanja imovinom</t>
  </si>
  <si>
    <t xml:space="preserve">Nabava uredske opreme i izrada </t>
  </si>
  <si>
    <t>002</t>
  </si>
  <si>
    <t>001</t>
  </si>
  <si>
    <t>00201</t>
  </si>
  <si>
    <t>00203</t>
  </si>
  <si>
    <t>00202</t>
  </si>
  <si>
    <t>00101</t>
  </si>
  <si>
    <t>00205</t>
  </si>
  <si>
    <t>00206</t>
  </si>
  <si>
    <t>00204</t>
  </si>
  <si>
    <t>00207</t>
  </si>
  <si>
    <t xml:space="preserve">Razvoj </t>
  </si>
  <si>
    <t>vatrogastva</t>
  </si>
  <si>
    <t>sportskih i drugih udruga</t>
  </si>
  <si>
    <t xml:space="preserve">Poticanje i razvoj kulturnih, </t>
  </si>
  <si>
    <t>objekata</t>
  </si>
  <si>
    <t>Pokazatelj rezultata</t>
  </si>
  <si>
    <t>Članak 5.</t>
  </si>
  <si>
    <t>Naziv cilja</t>
  </si>
  <si>
    <t>Naziv mjere</t>
  </si>
  <si>
    <t>Plan 2018.</t>
  </si>
  <si>
    <t>Sufinanciranje nabave školskih udžbenika</t>
  </si>
  <si>
    <t>Izrada projektne dokumentacije za biciklističke staze</t>
  </si>
  <si>
    <t>Izrada Procjene rizika od velikih nesreća</t>
  </si>
  <si>
    <t>Izrađena procjena rizika</t>
  </si>
  <si>
    <t>Izrada Izmjena i dopuna prostornog plana</t>
  </si>
  <si>
    <t xml:space="preserve">izgradnja društvenih </t>
  </si>
  <si>
    <t>Nabava opreme za Komunalno društvo Biskupija d.o.o.</t>
  </si>
  <si>
    <t>P0020101/K002010102</t>
  </si>
  <si>
    <t>Izrada Strateškog razvojnog programa Općine Biskupija</t>
  </si>
  <si>
    <t>Izrada Registra i Strategije upravljanja imovinom</t>
  </si>
  <si>
    <t>Izrada UPU turističke zone Ramljane - Vrbnik</t>
  </si>
  <si>
    <t>P0020101/K002010107</t>
  </si>
  <si>
    <t>P0020101/K002010108</t>
  </si>
  <si>
    <t>Izrada Plana gospodarenja otpadom</t>
  </si>
  <si>
    <t>Sanacija divljih odlagališta otpada</t>
  </si>
  <si>
    <t>Izgradnja reciklažnog dvorišta</t>
  </si>
  <si>
    <t>Očuvanje okoliša</t>
  </si>
  <si>
    <t>Pomoć za funkcioniranje vjerskih ustanova</t>
  </si>
  <si>
    <t>Članak 4.</t>
  </si>
  <si>
    <t>II. POSEBNI DIO</t>
  </si>
  <si>
    <t>Članak 2.</t>
  </si>
  <si>
    <t>Ostali prihodi (naknada ogrjeva)</t>
  </si>
  <si>
    <t>6. Obrazloženje ostvarenja prihoda i primitaka rashoda i izdataka</t>
  </si>
  <si>
    <t>sastoje od aktivnosti i projekata, kako slijedi:</t>
  </si>
  <si>
    <t>Izvještaj o izvršenju proračuna Općine Biskupija za razdoblje I-XII 2018. godine sadrži:</t>
  </si>
  <si>
    <t>Izvještaj o izvršenju proračuna za I-XII/2018. godine sastoji se od:</t>
  </si>
  <si>
    <t>I-XII/2017</t>
  </si>
  <si>
    <t>I-XII/2018</t>
  </si>
  <si>
    <t xml:space="preserve">Posebni dio Izvještaja o izvršenju proračuna za I-XII/2018. godinu sastoji se od plana rashoda i izdataka iskazanih po vrstama, raspoređenih u programe, koji se </t>
  </si>
  <si>
    <t>Općina Biskupija se u razdoblju od I-XII/2018. godine nije zaduživala.</t>
  </si>
  <si>
    <t>Općina Biskupija u razdoblju I-XII/2018. godine nije koristila sredstva proračunske zalihe.</t>
  </si>
  <si>
    <t>34</t>
  </si>
  <si>
    <t>343</t>
  </si>
  <si>
    <t>Aktivnost: Pomoć u naravi</t>
  </si>
  <si>
    <t>37</t>
  </si>
  <si>
    <t>372</t>
  </si>
  <si>
    <t>381</t>
  </si>
  <si>
    <t>Rahodi za nabavu proizvedene dugotrajne imovine</t>
  </si>
  <si>
    <t>Program 08: Javne potrebe u predškolskom odgoju</t>
  </si>
  <si>
    <t>Program 09: Javne potrebe u zdravstvu i preventiva</t>
  </si>
  <si>
    <t>Program 10: Promicanje kulture</t>
  </si>
  <si>
    <t>Program 11: Organizacija, rekreacija i sportskih aktivnosti</t>
  </si>
  <si>
    <t>Program 12: Socijalna skrb</t>
  </si>
  <si>
    <t>Program 13: Poticajne mjere demografske obnove</t>
  </si>
  <si>
    <t>Program 14: Humanitarna skrb kroz udruge građana</t>
  </si>
  <si>
    <t>Kapitalni projekt 09: Izrada Programa raspolaganja poljoprivrednim zemljištem</t>
  </si>
  <si>
    <t>Kapitalni projekt 10: Izrada projektno tehničke dokumentacije za ostv.energ.učin.</t>
  </si>
  <si>
    <t>Kapitalni projekt 11: Izrada projektne dokumentacije Dječji vrtić Biskupija</t>
  </si>
  <si>
    <t>Tekući projekt 02: Nabava računalnih programa</t>
  </si>
  <si>
    <t xml:space="preserve">Kapitalni projekt 12: Izgradnja i rekonstrukcija cesta  </t>
  </si>
  <si>
    <t>Kapitalni projekt 13: Izgradnja vodovoda Vrbnik</t>
  </si>
  <si>
    <t>Tekući projekt 03: Sanacija divljih odlagališta otpada</t>
  </si>
  <si>
    <t>Kapitalni projekt 14: Izgradnja reciklažnog dvorišta</t>
  </si>
  <si>
    <t>Tekući projekt 05: Opremanje dječje igraonice "Čarobni svijet"</t>
  </si>
  <si>
    <t>Kapitalni projekt 15: Rekonstrukcija Doma omladine Biskupija</t>
  </si>
  <si>
    <t>Kapitalni projekt 16: Konstruktivna sanacija Doma omladine Vrbnik - II. Faza</t>
  </si>
  <si>
    <t>Kapitalni projekt 17: Sanacija Sportskog centra Zvjerinac</t>
  </si>
  <si>
    <t>Namjenski primici od zaduživanja</t>
  </si>
  <si>
    <t>K002010109</t>
  </si>
  <si>
    <t>K002010110</t>
  </si>
  <si>
    <t>K002010111</t>
  </si>
  <si>
    <t>T002010102</t>
  </si>
  <si>
    <t>P0020409</t>
  </si>
  <si>
    <t>A002040901</t>
  </si>
  <si>
    <t>P0020510</t>
  </si>
  <si>
    <t>A002051001</t>
  </si>
  <si>
    <t>A002051002</t>
  </si>
  <si>
    <t>K002051015</t>
  </si>
  <si>
    <t>K002051016</t>
  </si>
  <si>
    <t>A002051003</t>
  </si>
  <si>
    <t>P0020611</t>
  </si>
  <si>
    <t>A002061101</t>
  </si>
  <si>
    <t>A002071202</t>
  </si>
  <si>
    <t>A002071203</t>
  </si>
  <si>
    <t>A002071204</t>
  </si>
  <si>
    <t>P0020714</t>
  </si>
  <si>
    <t>A002071401</t>
  </si>
  <si>
    <t>-</t>
  </si>
  <si>
    <t>PLAN RAZVOJNIH PROGRAMA ZA I-XII/2018. GODINE</t>
  </si>
  <si>
    <t>U Planu razvojnih programa za I-XII/2018. godine iskazani su ciljevi i prioriteti razvoja Općine Biskupija povezani s programskom i organizacijskom klasifikacijom</t>
  </si>
  <si>
    <t>proračuna Općine Biskupija za I-XII/2018. godine.</t>
  </si>
  <si>
    <t>Izvršenje proračuna       I-XII/2017.</t>
  </si>
  <si>
    <t>Izvršenje proračuna        I-XII/2018.</t>
  </si>
  <si>
    <t>Opremanje dječje igraonice "Čarobni svijet"</t>
  </si>
  <si>
    <t>Izrada Programa raspolaganja poljoprivrednim zemljištem</t>
  </si>
  <si>
    <t>Izrada projektno tehničke dokumentacije za ostvarenje energetske učinkovitosti</t>
  </si>
  <si>
    <t>Izrada projektne dokumentacije Dječji vrtić Biskupija</t>
  </si>
  <si>
    <t>Nabava računalnih programa</t>
  </si>
  <si>
    <t>života</t>
  </si>
  <si>
    <t>Poboljšanje kvaletete</t>
  </si>
  <si>
    <t>P0020101/K002010109</t>
  </si>
  <si>
    <t>P0020101/K001010110</t>
  </si>
  <si>
    <t>P0020101/K002010111</t>
  </si>
  <si>
    <t>P0020101/T002010102</t>
  </si>
  <si>
    <t>P0020304/K002030412</t>
  </si>
  <si>
    <t>P0020304/K002030413</t>
  </si>
  <si>
    <t>P0020305/T002030503</t>
  </si>
  <si>
    <t>P0020305/T002030504</t>
  </si>
  <si>
    <t>P0020305/K002030514</t>
  </si>
  <si>
    <t>P0020408/T002040805</t>
  </si>
  <si>
    <t>P0020510/A002051001</t>
  </si>
  <si>
    <t>P0020510/K002051015</t>
  </si>
  <si>
    <t>P0020510/K002051016</t>
  </si>
  <si>
    <t>P0020510/A002051003</t>
  </si>
  <si>
    <t>P0020611/A002061101</t>
  </si>
  <si>
    <t>P0020611/K002061117</t>
  </si>
  <si>
    <t>P0020712/A002071201</t>
  </si>
  <si>
    <t>P0020712/A002071202</t>
  </si>
  <si>
    <t>P0020712/A002071204</t>
  </si>
  <si>
    <t>K002030412</t>
  </si>
  <si>
    <t>K002030413</t>
  </si>
  <si>
    <t>T002030504</t>
  </si>
  <si>
    <t>Tekući projekt 04: Nabava opreme za Komunalno društvo Biskupija d.o.o.</t>
  </si>
  <si>
    <t>K002030514</t>
  </si>
  <si>
    <t>T002040805</t>
  </si>
  <si>
    <t>K002051117</t>
  </si>
  <si>
    <t>Ostvareno je 99 % planiranih prihoda i primitaka za 2018. godinu</t>
  </si>
  <si>
    <t>61 - Prihodi od poreza ostvareni su 1 % više od planiranih</t>
  </si>
  <si>
    <t>63 - Pomoći iz inozemstva i od subjekata unutar općeg proračuna ostvareni su 98 % planiranih sredstava</t>
  </si>
  <si>
    <t>64 - Prihodi od imovine ostavareni su 96 % planiranih</t>
  </si>
  <si>
    <t>65 - Prihodi od upravnih i administrativnih pristojbi, pristojbi po posebnim propisima i naknada ostvareni su 91 % planiranih</t>
  </si>
  <si>
    <t>66 - Prihodi od prodaje proizvoda i robe te pruženih usluga i prihodi od donacija ostvareni su 100%</t>
  </si>
  <si>
    <t>68 - Kazne, upravne mjere i ostali prihodi ostvareni su 1 % više od planiranih</t>
  </si>
  <si>
    <t>Ostvareno je u 97 % planiranih rashoda poslovanja, 35 % planiranih rashoda za nabavu nefinancijske imovine i izdataka za 2018. godinu</t>
  </si>
  <si>
    <t xml:space="preserve">31 - Rashodi za zaposlene ostvareni su 100 % </t>
  </si>
  <si>
    <t>32 - Materijalni rashodi ostvareni su 96 % planiranih</t>
  </si>
  <si>
    <t>34 - Financijski rashodi ostvareni su 10 % više od planiranih</t>
  </si>
  <si>
    <t>37 - Naknade kućanstvima i građanima ostvareni su 100 %</t>
  </si>
  <si>
    <t>38 - Donacije i ostali rashodi ostvareni su 99 % planiranih</t>
  </si>
  <si>
    <t>42 - Rashodi za nabavu proizvedene dugotrajne imovine ostvareni su 35 % planiranih</t>
  </si>
  <si>
    <t>ZA 2018. GODINU</t>
  </si>
  <si>
    <t>GODIŠNJI IZVJEŠTAJ O IZVRŠENJU PRORAČUNA OPĆINE BISKUPIJA</t>
  </si>
  <si>
    <t>OPĆINA BISKUPIJA</t>
  </si>
  <si>
    <t>Nabavljena računala, uredska oprema i namještaj</t>
  </si>
  <si>
    <t>Izrađena projektna dokumentacija</t>
  </si>
  <si>
    <t xml:space="preserve">Nabavljena oprema </t>
  </si>
  <si>
    <t>Izrađen program</t>
  </si>
  <si>
    <t>Na temelju odredbi članka 110. stavka 2. Zakona o proračunu (Nar. nov., br. 87/08, 36/09, 46/09, 136/12. i 15/15.) Općinsko vijeće Općine Biskupija</t>
  </si>
  <si>
    <t>dana 04. lipnja 2019. godine, donosi</t>
  </si>
  <si>
    <t>OPĆINSKO VIJEĆE</t>
  </si>
  <si>
    <t xml:space="preserve">                      Predsjednik:</t>
  </si>
  <si>
    <t xml:space="preserve">                       Damjan Berić</t>
  </si>
  <si>
    <t>Orlić, 04. lipnja 2019. godine</t>
  </si>
  <si>
    <t>URBROJ: 2182/17-01-19-01</t>
  </si>
  <si>
    <t>Izrađena dokumentacija</t>
  </si>
  <si>
    <t>KLASA: 400-06/19-01/3</t>
  </si>
  <si>
    <t>Uređenost objekta</t>
  </si>
  <si>
    <t xml:space="preserve">Organiziranje sportskih aktivnosti </t>
  </si>
  <si>
    <t>Uređenje vjerskih objekata i obilježavanje vjerskih manifestacija</t>
  </si>
  <si>
    <t>Aktivnosti udruga</t>
  </si>
</sst>
</file>

<file path=xl/styles.xml><?xml version="1.0" encoding="utf-8"?>
<styleSheet xmlns="http://schemas.openxmlformats.org/spreadsheetml/2006/main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EE5E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</cellStyleXfs>
  <cellXfs count="268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0" fillId="2" borderId="0" xfId="0" applyNumberFormat="1" applyFill="1"/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0" fillId="2" borderId="0" xfId="0" applyFill="1"/>
    <xf numFmtId="49" fontId="6" fillId="3" borderId="0" xfId="0" applyNumberFormat="1" applyFont="1" applyFill="1"/>
    <xf numFmtId="49" fontId="7" fillId="3" borderId="0" xfId="0" applyNumberFormat="1" applyFont="1" applyFill="1"/>
    <xf numFmtId="49" fontId="0" fillId="3" borderId="0" xfId="0" applyNumberFormat="1" applyFill="1"/>
    <xf numFmtId="0" fontId="0" fillId="4" borderId="0" xfId="0" applyFill="1"/>
    <xf numFmtId="49" fontId="6" fillId="0" borderId="0" xfId="0" applyNumberFormat="1" applyFont="1"/>
    <xf numFmtId="164" fontId="6" fillId="0" borderId="0" xfId="1" applyNumberFormat="1" applyFont="1"/>
    <xf numFmtId="164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8" fillId="0" borderId="0" xfId="1" applyNumberFormat="1" applyFont="1" applyAlignment="1">
      <alignment horizontal="center"/>
    </xf>
    <xf numFmtId="49" fontId="7" fillId="5" borderId="0" xfId="0" applyNumberFormat="1" applyFont="1" applyFill="1"/>
    <xf numFmtId="49" fontId="6" fillId="5" borderId="0" xfId="0" applyNumberFormat="1" applyFont="1" applyFill="1"/>
    <xf numFmtId="49" fontId="0" fillId="5" borderId="0" xfId="0" applyNumberFormat="1" applyFill="1"/>
    <xf numFmtId="49" fontId="6" fillId="5" borderId="0" xfId="0" applyNumberFormat="1" applyFont="1" applyFill="1" applyBorder="1"/>
    <xf numFmtId="49" fontId="0" fillId="5" borderId="0" xfId="0" applyNumberFormat="1" applyFill="1" applyBorder="1"/>
    <xf numFmtId="0" fontId="0" fillId="0" borderId="0" xfId="0" applyBorder="1"/>
    <xf numFmtId="49" fontId="0" fillId="6" borderId="0" xfId="0" applyNumberFormat="1" applyFill="1"/>
    <xf numFmtId="49" fontId="6" fillId="6" borderId="0" xfId="0" applyNumberFormat="1" applyFont="1" applyFill="1"/>
    <xf numFmtId="49" fontId="6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49" fontId="6" fillId="0" borderId="0" xfId="0" applyNumberFormat="1" applyFont="1" applyAlignment="1">
      <alignment horizontal="center"/>
    </xf>
    <xf numFmtId="49" fontId="0" fillId="7" borderId="0" xfId="0" applyNumberFormat="1" applyFill="1"/>
    <xf numFmtId="49" fontId="6" fillId="7" borderId="0" xfId="0" applyNumberFormat="1" applyFont="1" applyFill="1"/>
    <xf numFmtId="164" fontId="6" fillId="7" borderId="0" xfId="1" applyNumberFormat="1" applyFont="1" applyFill="1"/>
    <xf numFmtId="164" fontId="6" fillId="0" borderId="0" xfId="1" applyNumberFormat="1" applyFont="1" applyAlignment="1">
      <alignment horizontal="center"/>
    </xf>
    <xf numFmtId="49" fontId="6" fillId="8" borderId="0" xfId="0" applyNumberFormat="1" applyFont="1" applyFill="1"/>
    <xf numFmtId="164" fontId="6" fillId="8" borderId="0" xfId="1" applyNumberFormat="1" applyFont="1" applyFill="1"/>
    <xf numFmtId="49" fontId="6" fillId="5" borderId="0" xfId="0" applyNumberFormat="1" applyFont="1" applyFill="1" applyAlignment="1">
      <alignment horizontal="left"/>
    </xf>
    <xf numFmtId="164" fontId="6" fillId="5" borderId="0" xfId="1" applyNumberFormat="1" applyFont="1" applyFill="1"/>
    <xf numFmtId="164" fontId="6" fillId="7" borderId="0" xfId="1" applyNumberFormat="1" applyFont="1" applyFill="1" applyAlignment="1">
      <alignment horizontal="center"/>
    </xf>
    <xf numFmtId="0" fontId="0" fillId="0" borderId="0" xfId="0"/>
    <xf numFmtId="49" fontId="0" fillId="0" borderId="0" xfId="0" applyNumberFormat="1"/>
    <xf numFmtId="49" fontId="6" fillId="0" borderId="0" xfId="0" applyNumberFormat="1" applyFont="1"/>
    <xf numFmtId="49" fontId="6" fillId="3" borderId="0" xfId="0" applyNumberFormat="1" applyFont="1" applyFill="1"/>
    <xf numFmtId="164" fontId="6" fillId="0" borderId="0" xfId="1" applyNumberFormat="1" applyFont="1"/>
    <xf numFmtId="49" fontId="6" fillId="5" borderId="0" xfId="0" applyNumberFormat="1" applyFont="1" applyFill="1"/>
    <xf numFmtId="164" fontId="6" fillId="0" borderId="0" xfId="1" applyNumberFormat="1" applyFont="1" applyAlignment="1">
      <alignment horizontal="center"/>
    </xf>
    <xf numFmtId="49" fontId="4" fillId="0" borderId="0" xfId="0" applyNumberFormat="1" applyFont="1"/>
    <xf numFmtId="49" fontId="7" fillId="0" borderId="0" xfId="0" applyNumberFormat="1" applyFont="1" applyAlignment="1">
      <alignment horizontal="left"/>
    </xf>
    <xf numFmtId="49" fontId="6" fillId="5" borderId="0" xfId="0" applyNumberFormat="1" applyFont="1" applyFill="1" applyBorder="1"/>
    <xf numFmtId="164" fontId="6" fillId="0" borderId="0" xfId="1" applyNumberFormat="1" applyFont="1" applyBorder="1" applyAlignment="1">
      <alignment horizontal="center"/>
    </xf>
    <xf numFmtId="49" fontId="6" fillId="0" borderId="0" xfId="0" applyNumberFormat="1" applyFont="1" applyBorder="1"/>
    <xf numFmtId="164" fontId="6" fillId="5" borderId="0" xfId="1" applyNumberFormat="1" applyFont="1" applyFill="1" applyAlignment="1">
      <alignment horizontal="center"/>
    </xf>
    <xf numFmtId="164" fontId="6" fillId="0" borderId="0" xfId="1" applyNumberFormat="1" applyFont="1" applyAlignment="1">
      <alignment horizontal="right"/>
    </xf>
    <xf numFmtId="164" fontId="8" fillId="0" borderId="0" xfId="1" applyNumberFormat="1" applyFont="1"/>
    <xf numFmtId="0" fontId="11" fillId="0" borderId="0" xfId="0" applyFont="1"/>
    <xf numFmtId="0" fontId="0" fillId="0" borderId="0" xfId="0" applyAlignment="1">
      <alignment horizontal="center"/>
    </xf>
    <xf numFmtId="0" fontId="0" fillId="0" borderId="0" xfId="0"/>
    <xf numFmtId="49" fontId="6" fillId="0" borderId="0" xfId="0" applyNumberFormat="1" applyFont="1"/>
    <xf numFmtId="0" fontId="10" fillId="0" borderId="0" xfId="0" applyFont="1"/>
    <xf numFmtId="49" fontId="10" fillId="0" borderId="0" xfId="0" applyNumberFormat="1" applyFont="1"/>
    <xf numFmtId="2" fontId="10" fillId="0" borderId="0" xfId="0" applyNumberFormat="1" applyFont="1"/>
    <xf numFmtId="43" fontId="0" fillId="0" borderId="0" xfId="1" applyFont="1"/>
    <xf numFmtId="1" fontId="8" fillId="8" borderId="0" xfId="0" applyNumberFormat="1" applyFont="1" applyFill="1" applyAlignment="1">
      <alignment horizontal="center"/>
    </xf>
    <xf numFmtId="1" fontId="8" fillId="0" borderId="0" xfId="0" applyNumberFormat="1" applyFont="1" applyAlignment="1">
      <alignment horizontal="center"/>
    </xf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8" fillId="2" borderId="0" xfId="0" applyNumberFormat="1" applyFont="1" applyFill="1"/>
    <xf numFmtId="49" fontId="5" fillId="2" borderId="0" xfId="0" applyNumberFormat="1" applyFont="1" applyFill="1"/>
    <xf numFmtId="3" fontId="6" fillId="0" borderId="0" xfId="0" applyNumberFormat="1" applyFont="1"/>
    <xf numFmtId="3" fontId="6" fillId="3" borderId="0" xfId="0" applyNumberFormat="1" applyFont="1" applyFill="1"/>
    <xf numFmtId="164" fontId="6" fillId="8" borderId="0" xfId="1" applyNumberFormat="1" applyFont="1" applyFill="1" applyAlignment="1">
      <alignment horizontal="right"/>
    </xf>
    <xf numFmtId="164" fontId="6" fillId="5" borderId="0" xfId="1" applyNumberFormat="1" applyFont="1" applyFill="1" applyBorder="1"/>
    <xf numFmtId="164" fontId="6" fillId="0" borderId="0" xfId="1" applyNumberFormat="1" applyFont="1" applyBorder="1"/>
    <xf numFmtId="43" fontId="6" fillId="0" borderId="0" xfId="1" applyFont="1"/>
    <xf numFmtId="49" fontId="8" fillId="2" borderId="0" xfId="0" applyNumberFormat="1" applyFont="1" applyFill="1" applyAlignment="1">
      <alignment horizontal="center"/>
    </xf>
    <xf numFmtId="49" fontId="6" fillId="6" borderId="0" xfId="0" applyNumberFormat="1" applyFont="1" applyFill="1" applyBorder="1"/>
    <xf numFmtId="49" fontId="6" fillId="6" borderId="0" xfId="0" applyNumberFormat="1" applyFon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8" fillId="6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6" fillId="0" borderId="0" xfId="0" applyNumberFormat="1" applyFont="1" applyBorder="1"/>
    <xf numFmtId="164" fontId="6" fillId="0" borderId="0" xfId="1" applyNumberFormat="1" applyFont="1" applyBorder="1" applyAlignment="1"/>
    <xf numFmtId="164" fontId="6" fillId="0" borderId="0" xfId="1" applyNumberFormat="1" applyFont="1" applyBorder="1" applyAlignment="1">
      <alignment horizontal="left"/>
    </xf>
    <xf numFmtId="49" fontId="6" fillId="5" borderId="0" xfId="0" applyNumberFormat="1" applyFont="1" applyFill="1" applyBorder="1" applyAlignment="1">
      <alignment horizontal="left"/>
    </xf>
    <xf numFmtId="164" fontId="6" fillId="5" borderId="0" xfId="1" applyNumberFormat="1" applyFont="1" applyFill="1" applyBorder="1" applyAlignment="1">
      <alignment horizontal="center"/>
    </xf>
    <xf numFmtId="0" fontId="8" fillId="2" borderId="0" xfId="0" applyFont="1" applyFill="1"/>
    <xf numFmtId="43" fontId="6" fillId="7" borderId="0" xfId="1" applyFont="1" applyFill="1"/>
    <xf numFmtId="49" fontId="6" fillId="3" borderId="0" xfId="0" applyNumberFormat="1" applyFont="1" applyFill="1" applyAlignment="1">
      <alignment horizontal="center"/>
    </xf>
    <xf numFmtId="49" fontId="10" fillId="3" borderId="0" xfId="0" applyNumberFormat="1" applyFont="1" applyFill="1" applyAlignment="1">
      <alignment horizontal="center"/>
    </xf>
    <xf numFmtId="43" fontId="8" fillId="0" borderId="0" xfId="1" applyFont="1" applyAlignment="1">
      <alignment horizontal="center"/>
    </xf>
    <xf numFmtId="43" fontId="8" fillId="8" borderId="0" xfId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3" fontId="8" fillId="0" borderId="0" xfId="1" applyFont="1" applyFill="1" applyAlignment="1">
      <alignment horizontal="center"/>
    </xf>
    <xf numFmtId="43" fontId="10" fillId="8" borderId="0" xfId="1" applyFont="1" applyFill="1" applyAlignment="1">
      <alignment horizontal="center"/>
    </xf>
    <xf numFmtId="164" fontId="8" fillId="0" borderId="0" xfId="1" applyNumberFormat="1" applyFont="1" applyFill="1" applyBorder="1"/>
    <xf numFmtId="49" fontId="6" fillId="6" borderId="1" xfId="0" applyNumberFormat="1" applyFont="1" applyFill="1" applyBorder="1"/>
    <xf numFmtId="49" fontId="6" fillId="6" borderId="7" xfId="0" applyNumberFormat="1" applyFont="1" applyFill="1" applyBorder="1"/>
    <xf numFmtId="49" fontId="6" fillId="6" borderId="7" xfId="0" applyNumberFormat="1" applyFont="1" applyFill="1" applyBorder="1" applyAlignment="1">
      <alignment horizontal="center"/>
    </xf>
    <xf numFmtId="49" fontId="6" fillId="2" borderId="3" xfId="0" applyNumberFormat="1" applyFont="1" applyFill="1" applyBorder="1" applyAlignment="1">
      <alignment horizontal="center"/>
    </xf>
    <xf numFmtId="49" fontId="6" fillId="6" borderId="5" xfId="0" applyNumberFormat="1" applyFont="1" applyFill="1" applyBorder="1"/>
    <xf numFmtId="49" fontId="6" fillId="2" borderId="6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9" fontId="6" fillId="6" borderId="2" xfId="0" applyNumberFormat="1" applyFont="1" applyFill="1" applyBorder="1"/>
    <xf numFmtId="49" fontId="6" fillId="6" borderId="8" xfId="0" applyNumberFormat="1" applyFont="1" applyFill="1" applyBorder="1"/>
    <xf numFmtId="49" fontId="6" fillId="6" borderId="8" xfId="0" applyNumberFormat="1" applyFont="1" applyFill="1" applyBorder="1" applyAlignment="1">
      <alignment horizontal="center"/>
    </xf>
    <xf numFmtId="49" fontId="10" fillId="6" borderId="8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8" fillId="0" borderId="6" xfId="1" applyNumberFormat="1" applyFont="1" applyFill="1" applyBorder="1"/>
    <xf numFmtId="164" fontId="8" fillId="0" borderId="4" xfId="1" applyNumberFormat="1" applyFont="1" applyFill="1" applyBorder="1"/>
    <xf numFmtId="164" fontId="8" fillId="9" borderId="6" xfId="1" applyNumberFormat="1" applyFont="1" applyFill="1" applyBorder="1"/>
    <xf numFmtId="49" fontId="6" fillId="9" borderId="0" xfId="0" applyNumberFormat="1" applyFont="1" applyFill="1" applyBorder="1"/>
    <xf numFmtId="164" fontId="6" fillId="9" borderId="0" xfId="1" applyNumberFormat="1" applyFont="1" applyFill="1" applyBorder="1"/>
    <xf numFmtId="164" fontId="6" fillId="9" borderId="0" xfId="0" applyNumberFormat="1" applyFont="1" applyFill="1" applyBorder="1"/>
    <xf numFmtId="49" fontId="6" fillId="10" borderId="0" xfId="0" applyNumberFormat="1" applyFont="1" applyFill="1" applyBorder="1"/>
    <xf numFmtId="164" fontId="6" fillId="10" borderId="0" xfId="1" applyNumberFormat="1" applyFont="1" applyFill="1" applyBorder="1"/>
    <xf numFmtId="164" fontId="6" fillId="10" borderId="0" xfId="0" applyNumberFormat="1" applyFont="1" applyFill="1" applyBorder="1"/>
    <xf numFmtId="164" fontId="8" fillId="10" borderId="6" xfId="1" applyNumberFormat="1" applyFont="1" applyFill="1" applyBorder="1"/>
    <xf numFmtId="164" fontId="6" fillId="10" borderId="0" xfId="1" applyNumberFormat="1" applyFont="1" applyFill="1" applyBorder="1" applyAlignment="1">
      <alignment horizontal="left"/>
    </xf>
    <xf numFmtId="164" fontId="6" fillId="10" borderId="0" xfId="1" applyNumberFormat="1" applyFont="1" applyFill="1" applyBorder="1" applyAlignment="1">
      <alignment horizontal="center"/>
    </xf>
    <xf numFmtId="49" fontId="6" fillId="9" borderId="5" xfId="0" applyNumberFormat="1" applyFont="1" applyFill="1" applyBorder="1"/>
    <xf numFmtId="49" fontId="6" fillId="10" borderId="5" xfId="0" applyNumberFormat="1" applyFont="1" applyFill="1" applyBorder="1"/>
    <xf numFmtId="49" fontId="6" fillId="5" borderId="5" xfId="0" applyNumberFormat="1" applyFont="1" applyFill="1" applyBorder="1"/>
    <xf numFmtId="49" fontId="6" fillId="0" borderId="5" xfId="0" applyNumberFormat="1" applyFont="1" applyBorder="1"/>
    <xf numFmtId="49" fontId="6" fillId="0" borderId="5" xfId="0" applyNumberFormat="1" applyFont="1" applyFill="1" applyBorder="1"/>
    <xf numFmtId="49" fontId="6" fillId="0" borderId="5" xfId="0" applyNumberFormat="1" applyFont="1" applyBorder="1" applyAlignment="1">
      <alignment horizontal="left"/>
    </xf>
    <xf numFmtId="49" fontId="6" fillId="0" borderId="8" xfId="0" applyNumberFormat="1" applyFont="1" applyBorder="1"/>
    <xf numFmtId="164" fontId="6" fillId="0" borderId="8" xfId="1" applyNumberFormat="1" applyFont="1" applyBorder="1"/>
    <xf numFmtId="164" fontId="6" fillId="0" borderId="8" xfId="1" applyNumberFormat="1" applyFont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164" fontId="8" fillId="9" borderId="0" xfId="1" applyNumberFormat="1" applyFont="1" applyFill="1" applyBorder="1"/>
    <xf numFmtId="164" fontId="8" fillId="10" borderId="0" xfId="1" applyNumberFormat="1" applyFont="1" applyFill="1" applyBorder="1"/>
    <xf numFmtId="49" fontId="6" fillId="2" borderId="7" xfId="0" applyNumberFormat="1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8" fillId="0" borderId="8" xfId="1" applyNumberFormat="1" applyFont="1" applyFill="1" applyBorder="1"/>
    <xf numFmtId="49" fontId="6" fillId="11" borderId="5" xfId="0" applyNumberFormat="1" applyFont="1" applyFill="1" applyBorder="1"/>
    <xf numFmtId="49" fontId="6" fillId="11" borderId="0" xfId="0" applyNumberFormat="1" applyFont="1" applyFill="1" applyBorder="1"/>
    <xf numFmtId="164" fontId="6" fillId="11" borderId="0" xfId="1" applyNumberFormat="1" applyFont="1" applyFill="1" applyBorder="1"/>
    <xf numFmtId="49" fontId="0" fillId="11" borderId="0" xfId="0" applyNumberFormat="1" applyFill="1" applyBorder="1"/>
    <xf numFmtId="164" fontId="8" fillId="11" borderId="0" xfId="1" applyNumberFormat="1" applyFont="1" applyFill="1" applyBorder="1"/>
    <xf numFmtId="164" fontId="8" fillId="11" borderId="6" xfId="1" applyNumberFormat="1" applyFont="1" applyFill="1" applyBorder="1"/>
    <xf numFmtId="164" fontId="6" fillId="11" borderId="0" xfId="0" applyNumberFormat="1" applyFont="1" applyFill="1" applyBorder="1"/>
    <xf numFmtId="164" fontId="6" fillId="11" borderId="0" xfId="1" applyNumberFormat="1" applyFont="1" applyFill="1" applyBorder="1" applyAlignment="1">
      <alignment horizontal="center"/>
    </xf>
    <xf numFmtId="164" fontId="6" fillId="11" borderId="0" xfId="1" applyNumberFormat="1" applyFont="1" applyFill="1" applyBorder="1" applyAlignment="1">
      <alignment horizontal="left"/>
    </xf>
    <xf numFmtId="49" fontId="6" fillId="12" borderId="5" xfId="0" applyNumberFormat="1" applyFont="1" applyFill="1" applyBorder="1"/>
    <xf numFmtId="49" fontId="6" fillId="12" borderId="0" xfId="0" applyNumberFormat="1" applyFont="1" applyFill="1" applyBorder="1"/>
    <xf numFmtId="164" fontId="6" fillId="12" borderId="0" xfId="1" applyNumberFormat="1" applyFont="1" applyFill="1" applyBorder="1"/>
    <xf numFmtId="164" fontId="6" fillId="12" borderId="0" xfId="1" applyNumberFormat="1" applyFont="1" applyFill="1" applyBorder="1" applyAlignment="1">
      <alignment horizontal="center"/>
    </xf>
    <xf numFmtId="164" fontId="8" fillId="12" borderId="0" xfId="1" applyNumberFormat="1" applyFont="1" applyFill="1" applyBorder="1"/>
    <xf numFmtId="164" fontId="8" fillId="12" borderId="6" xfId="1" applyNumberFormat="1" applyFont="1" applyFill="1" applyBorder="1"/>
    <xf numFmtId="164" fontId="6" fillId="12" borderId="0" xfId="1" applyNumberFormat="1" applyFont="1" applyFill="1" applyBorder="1" applyAlignment="1">
      <alignment horizontal="left"/>
    </xf>
    <xf numFmtId="49" fontId="12" fillId="0" borderId="0" xfId="0" applyNumberFormat="1" applyFont="1"/>
    <xf numFmtId="49" fontId="8" fillId="0" borderId="0" xfId="0" applyNumberFormat="1" applyFont="1"/>
    <xf numFmtId="49" fontId="6" fillId="0" borderId="0" xfId="2" applyNumberFormat="1" applyFont="1"/>
    <xf numFmtId="0" fontId="7" fillId="0" borderId="0" xfId="2"/>
    <xf numFmtId="49" fontId="13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49" fontId="0" fillId="0" borderId="0" xfId="0" applyNumberFormat="1" applyFont="1"/>
    <xf numFmtId="0" fontId="12" fillId="0" borderId="0" xfId="2" applyFont="1"/>
    <xf numFmtId="164" fontId="5" fillId="0" borderId="9" xfId="1" applyNumberFormat="1" applyFont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 textRotation="90"/>
    </xf>
    <xf numFmtId="0" fontId="5" fillId="9" borderId="13" xfId="0" applyFont="1" applyFill="1" applyBorder="1" applyAlignment="1">
      <alignment horizontal="center" vertical="center" textRotation="90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164" fontId="5" fillId="0" borderId="9" xfId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/>
    </xf>
    <xf numFmtId="164" fontId="17" fillId="0" borderId="9" xfId="1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0" fillId="0" borderId="0" xfId="0" applyAlignment="1"/>
    <xf numFmtId="0" fontId="19" fillId="0" borderId="0" xfId="0" applyFont="1"/>
    <xf numFmtId="41" fontId="6" fillId="5" borderId="0" xfId="3" applyFont="1" applyFill="1" applyAlignment="1">
      <alignment horizontal="right"/>
    </xf>
    <xf numFmtId="43" fontId="8" fillId="14" borderId="0" xfId="1" applyFont="1" applyFill="1" applyAlignment="1">
      <alignment horizontal="center"/>
    </xf>
    <xf numFmtId="1" fontId="8" fillId="13" borderId="0" xfId="0" applyNumberFormat="1" applyFont="1" applyFill="1" applyAlignment="1">
      <alignment horizontal="center"/>
    </xf>
    <xf numFmtId="49" fontId="6" fillId="13" borderId="0" xfId="0" applyNumberFormat="1" applyFont="1" applyFill="1"/>
    <xf numFmtId="3" fontId="6" fillId="13" borderId="0" xfId="0" applyNumberFormat="1" applyFont="1" applyFill="1"/>
    <xf numFmtId="49" fontId="0" fillId="13" borderId="0" xfId="0" applyNumberFormat="1" applyFill="1"/>
    <xf numFmtId="0" fontId="0" fillId="13" borderId="0" xfId="0" applyFill="1" applyAlignment="1">
      <alignment horizontal="center"/>
    </xf>
    <xf numFmtId="164" fontId="8" fillId="13" borderId="0" xfId="1" applyNumberFormat="1" applyFont="1" applyFill="1" applyAlignment="1">
      <alignment horizontal="center"/>
    </xf>
    <xf numFmtId="49" fontId="6" fillId="12" borderId="0" xfId="0" applyNumberFormat="1" applyFont="1" applyFill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15" fillId="9" borderId="9" xfId="0" applyFont="1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0" fillId="9" borderId="4" xfId="0" applyFill="1" applyBorder="1" applyAlignment="1">
      <alignment horizontal="center" vertical="center" textRotation="90"/>
    </xf>
    <xf numFmtId="164" fontId="8" fillId="7" borderId="0" xfId="1" applyNumberFormat="1" applyFont="1" applyFill="1"/>
    <xf numFmtId="164" fontId="8" fillId="8" borderId="0" xfId="1" applyNumberFormat="1" applyFont="1" applyFill="1"/>
    <xf numFmtId="3" fontId="8" fillId="5" borderId="0" xfId="1" applyNumberFormat="1" applyFont="1" applyFill="1"/>
    <xf numFmtId="164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left"/>
    </xf>
    <xf numFmtId="164" fontId="6" fillId="11" borderId="6" xfId="1" applyNumberFormat="1" applyFont="1" applyFill="1" applyBorder="1" applyAlignment="1">
      <alignment horizontal="center"/>
    </xf>
    <xf numFmtId="164" fontId="6" fillId="12" borderId="6" xfId="1" applyNumberFormat="1" applyFont="1" applyFill="1" applyBorder="1" applyAlignment="1">
      <alignment horizontal="center"/>
    </xf>
    <xf numFmtId="164" fontId="6" fillId="0" borderId="6" xfId="1" applyNumberFormat="1" applyFont="1" applyBorder="1" applyAlignment="1">
      <alignment horizontal="center"/>
    </xf>
    <xf numFmtId="49" fontId="17" fillId="0" borderId="5" xfId="0" applyNumberFormat="1" applyFont="1" applyFill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49" fontId="13" fillId="0" borderId="0" xfId="2" applyNumberFormat="1" applyFont="1"/>
    <xf numFmtId="49" fontId="6" fillId="0" borderId="2" xfId="0" applyNumberFormat="1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NumberFormat="1" applyFont="1"/>
    <xf numFmtId="0" fontId="12" fillId="0" borderId="0" xfId="0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0" fontId="1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/>
    </xf>
    <xf numFmtId="49" fontId="12" fillId="5" borderId="0" xfId="0" applyNumberFormat="1" applyFont="1" applyFill="1" applyBorder="1" applyAlignment="1">
      <alignment horizontal="left"/>
    </xf>
    <xf numFmtId="49" fontId="18" fillId="0" borderId="0" xfId="0" applyNumberFormat="1" applyFont="1" applyAlignment="1">
      <alignment horizontal="center"/>
    </xf>
    <xf numFmtId="49" fontId="18" fillId="5" borderId="0" xfId="0" applyNumberFormat="1" applyFont="1" applyFill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5" fillId="9" borderId="1" xfId="0" applyFont="1" applyFill="1" applyBorder="1" applyAlignment="1">
      <alignment horizontal="center" vertical="center" textRotation="90" wrapText="1"/>
    </xf>
    <xf numFmtId="0" fontId="5" fillId="9" borderId="5" xfId="0" applyFont="1" applyFill="1" applyBorder="1" applyAlignment="1">
      <alignment horizontal="center" vertical="center" textRotation="90" wrapText="1"/>
    </xf>
    <xf numFmtId="0" fontId="5" fillId="9" borderId="2" xfId="0" applyFont="1" applyFill="1" applyBorder="1" applyAlignment="1">
      <alignment horizontal="center" vertical="center" textRotation="90" wrapText="1"/>
    </xf>
    <xf numFmtId="0" fontId="14" fillId="9" borderId="12" xfId="0" applyFont="1" applyFill="1" applyBorder="1" applyAlignment="1">
      <alignment horizontal="center" vertical="center" textRotation="90"/>
    </xf>
    <xf numFmtId="0" fontId="5" fillId="9" borderId="1" xfId="0" applyFont="1" applyFill="1" applyBorder="1" applyAlignment="1">
      <alignment horizontal="center" vertical="center" textRotation="90"/>
    </xf>
    <xf numFmtId="0" fontId="5" fillId="9" borderId="5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horizontal="center" vertical="center" textRotation="90"/>
    </xf>
    <xf numFmtId="0" fontId="5" fillId="9" borderId="6" xfId="0" applyFont="1" applyFill="1" applyBorder="1" applyAlignment="1">
      <alignment horizontal="center" vertical="center" textRotation="90"/>
    </xf>
    <xf numFmtId="0" fontId="15" fillId="9" borderId="9" xfId="0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textRotation="90"/>
    </xf>
    <xf numFmtId="0" fontId="0" fillId="9" borderId="3" xfId="0" applyFill="1" applyBorder="1" applyAlignment="1">
      <alignment horizontal="center" vertical="center" textRotation="90"/>
    </xf>
    <xf numFmtId="0" fontId="0" fillId="9" borderId="6" xfId="0" applyFill="1" applyBorder="1" applyAlignment="1">
      <alignment horizontal="center" vertical="center" textRotation="90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9" borderId="10" xfId="0" applyFont="1" applyFill="1" applyBorder="1" applyAlignment="1">
      <alignment horizontal="center" vertical="center" wrapText="1"/>
    </xf>
    <xf numFmtId="0" fontId="15" fillId="9" borderId="11" xfId="0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0" fontId="15" fillId="9" borderId="6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/>
    </xf>
    <xf numFmtId="0" fontId="15" fillId="9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14" fillId="9" borderId="10" xfId="0" applyFont="1" applyFill="1" applyBorder="1" applyAlignment="1">
      <alignment horizontal="center" vertical="center" textRotation="90"/>
    </xf>
    <xf numFmtId="0" fontId="14" fillId="9" borderId="14" xfId="0" applyFont="1" applyFill="1" applyBorder="1" applyAlignment="1">
      <alignment horizontal="center" vertical="center" textRotation="90"/>
    </xf>
    <xf numFmtId="0" fontId="14" fillId="9" borderId="11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horizontal="left" vertical="center" textRotation="90"/>
    </xf>
    <xf numFmtId="0" fontId="5" fillId="9" borderId="6" xfId="0" applyFont="1" applyFill="1" applyBorder="1" applyAlignment="1">
      <alignment horizontal="left" vertical="center" textRotation="90"/>
    </xf>
    <xf numFmtId="0" fontId="5" fillId="9" borderId="4" xfId="0" applyFont="1" applyFill="1" applyBorder="1" applyAlignment="1">
      <alignment horizontal="left" vertical="center" textRotation="90"/>
    </xf>
    <xf numFmtId="0" fontId="15" fillId="9" borderId="9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textRotation="90" wrapText="1"/>
    </xf>
    <xf numFmtId="0" fontId="14" fillId="9" borderId="14" xfId="0" applyFont="1" applyFill="1" applyBorder="1" applyAlignment="1">
      <alignment horizontal="center" vertical="center" textRotation="90" wrapText="1"/>
    </xf>
    <xf numFmtId="0" fontId="14" fillId="9" borderId="11" xfId="0" applyFont="1" applyFill="1" applyBorder="1" applyAlignment="1">
      <alignment horizontal="center" vertical="center" textRotation="90" wrapText="1"/>
    </xf>
    <xf numFmtId="0" fontId="5" fillId="9" borderId="4" xfId="0" applyFont="1" applyFill="1" applyBorder="1" applyAlignment="1">
      <alignment horizontal="center" vertical="center" textRotation="90"/>
    </xf>
    <xf numFmtId="0" fontId="5" fillId="9" borderId="3" xfId="0" applyFont="1" applyFill="1" applyBorder="1" applyAlignment="1">
      <alignment horizontal="center" vertical="center" textRotation="90" wrapText="1"/>
    </xf>
    <xf numFmtId="0" fontId="5" fillId="9" borderId="6" xfId="0" applyFont="1" applyFill="1" applyBorder="1" applyAlignment="1">
      <alignment horizontal="center" vertical="center" textRotation="90" wrapText="1"/>
    </xf>
    <xf numFmtId="0" fontId="5" fillId="9" borderId="4" xfId="0" applyFont="1" applyFill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</cellXfs>
  <cellStyles count="4">
    <cellStyle name="Normal 3" xfId="2"/>
    <cellStyle name="Obično" xfId="0" builtinId="0"/>
    <cellStyle name="Zarez" xfId="1" builtinId="3"/>
    <cellStyle name="Zarez [0]" xfId="3" builtinId="6"/>
  </cellStyles>
  <dxfs count="0"/>
  <tableStyles count="0" defaultTableStyle="TableStyleMedium9" defaultPivotStyle="PivotStyleLight16"/>
  <colors>
    <mruColors>
      <color rgb="FF9EE5EC"/>
      <color rgb="FF75DAE5"/>
      <color rgb="FF88DFE8"/>
      <color rgb="FFFF99CC"/>
      <color rgb="FFFF33CC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opLeftCell="A23" workbookViewId="0">
      <selection activeCell="A3" sqref="A3:J3"/>
    </sheetView>
  </sheetViews>
  <sheetFormatPr defaultRowHeight="14.4"/>
  <cols>
    <col min="1" max="2" width="2.33203125" customWidth="1"/>
    <col min="3" max="3" width="2.44140625" customWidth="1"/>
    <col min="4" max="4" width="2.5546875" customWidth="1"/>
    <col min="5" max="6" width="2.44140625" customWidth="1"/>
    <col min="7" max="7" width="2.5546875" customWidth="1"/>
    <col min="8" max="8" width="4.6640625" customWidth="1"/>
    <col min="10" max="10" width="49.6640625" customWidth="1"/>
    <col min="11" max="11" width="12.5546875" style="57" customWidth="1"/>
    <col min="12" max="12" width="10.88671875" customWidth="1"/>
    <col min="13" max="13" width="11.6640625" customWidth="1"/>
    <col min="14" max="15" width="7.109375" customWidth="1"/>
  </cols>
  <sheetData>
    <row r="1" spans="1:16">
      <c r="A1" s="154" t="s">
        <v>491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211"/>
      <c r="O1" s="211"/>
      <c r="P1" s="211"/>
    </row>
    <row r="2" spans="1:16">
      <c r="A2" s="213" t="s">
        <v>492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 t="s">
        <v>0</v>
      </c>
      <c r="N2" s="213"/>
      <c r="O2" s="213"/>
      <c r="P2" s="211"/>
    </row>
    <row r="3" spans="1:16" ht="12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65"/>
      <c r="L3" s="1"/>
      <c r="M3" s="1"/>
    </row>
    <row r="4" spans="1:16" ht="17.399999999999999">
      <c r="A4" s="218" t="s">
        <v>485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</row>
    <row r="5" spans="1:16" ht="17.399999999999999">
      <c r="A5" s="218" t="s">
        <v>484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66"/>
      <c r="L6" s="1"/>
      <c r="M6" s="1"/>
    </row>
    <row r="7" spans="1:16" ht="15.6">
      <c r="A7" s="3"/>
      <c r="B7" s="3"/>
      <c r="C7" s="3"/>
      <c r="D7" s="3"/>
      <c r="E7" s="3"/>
      <c r="F7" s="3"/>
      <c r="G7" s="3"/>
      <c r="H7" s="3"/>
      <c r="I7" s="3"/>
      <c r="J7" s="219" t="s">
        <v>232</v>
      </c>
      <c r="K7" s="219"/>
      <c r="L7" s="219"/>
      <c r="M7" s="1"/>
    </row>
    <row r="8" spans="1:16" s="57" customFormat="1" ht="12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41"/>
    </row>
    <row r="9" spans="1:16" s="57" customFormat="1">
      <c r="A9" s="221" t="s">
        <v>378</v>
      </c>
      <c r="B9" s="221"/>
      <c r="C9" s="221"/>
      <c r="D9" s="221"/>
      <c r="E9" s="221"/>
      <c r="F9" s="221"/>
      <c r="G9" s="221"/>
      <c r="H9" s="221"/>
      <c r="I9" s="221"/>
      <c r="J9" s="221"/>
      <c r="K9" s="163"/>
      <c r="L9" s="163"/>
      <c r="M9" s="163"/>
      <c r="N9" s="55"/>
      <c r="O9" s="55"/>
    </row>
    <row r="10" spans="1:16" s="57" customFormat="1">
      <c r="A10" s="220" t="s">
        <v>272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55"/>
      <c r="O10" s="55"/>
    </row>
    <row r="11" spans="1:16" s="57" customFormat="1">
      <c r="A11" s="220" t="s">
        <v>273</v>
      </c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55"/>
      <c r="O11" s="55"/>
    </row>
    <row r="12" spans="1:16" s="57" customFormat="1">
      <c r="A12" s="220" t="s">
        <v>274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55"/>
      <c r="O12" s="55"/>
    </row>
    <row r="13" spans="1:16" s="57" customFormat="1">
      <c r="A13" s="220" t="s">
        <v>275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55"/>
      <c r="O13" s="55"/>
    </row>
    <row r="14" spans="1:16" s="57" customFormat="1">
      <c r="A14" s="220" t="s">
        <v>276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55"/>
      <c r="O14" s="55"/>
    </row>
    <row r="15" spans="1:16" s="57" customFormat="1">
      <c r="A15" s="220" t="s">
        <v>376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55"/>
      <c r="O15" s="55"/>
    </row>
    <row r="16" spans="1:16" ht="13.5" customHeight="1">
      <c r="A16" s="69"/>
      <c r="B16" s="69"/>
      <c r="C16" s="69"/>
      <c r="D16" s="69"/>
      <c r="E16" s="69"/>
      <c r="F16" s="69"/>
      <c r="G16" s="69"/>
      <c r="H16" s="69"/>
      <c r="I16" s="69"/>
      <c r="J16" s="4"/>
      <c r="K16" s="4"/>
      <c r="L16" s="41"/>
      <c r="M16" s="41"/>
    </row>
    <row r="17" spans="1:15" ht="15" customHeight="1">
      <c r="A17" s="225" t="s">
        <v>233</v>
      </c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</row>
    <row r="18" spans="1:15" ht="15" customHeight="1">
      <c r="A18" s="217" t="s">
        <v>379</v>
      </c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</row>
    <row r="19" spans="1:15" ht="15" customHeight="1">
      <c r="A19" s="5"/>
      <c r="B19" s="5"/>
      <c r="C19" s="5"/>
      <c r="D19" s="5"/>
      <c r="E19" s="5"/>
      <c r="F19" s="5"/>
      <c r="G19" s="5"/>
      <c r="H19" s="6" t="s">
        <v>1</v>
      </c>
      <c r="I19" s="5"/>
      <c r="J19" s="5"/>
      <c r="K19" s="78" t="s">
        <v>243</v>
      </c>
      <c r="L19" s="7" t="s">
        <v>2</v>
      </c>
      <c r="M19" s="7" t="s">
        <v>245</v>
      </c>
      <c r="N19" s="7" t="s">
        <v>3</v>
      </c>
      <c r="O19" s="7" t="s">
        <v>3</v>
      </c>
    </row>
    <row r="20" spans="1:15" ht="15" customHeight="1">
      <c r="A20" s="5"/>
      <c r="B20" s="5"/>
      <c r="C20" s="5"/>
      <c r="D20" s="5"/>
      <c r="E20" s="5"/>
      <c r="F20" s="5"/>
      <c r="G20" s="5"/>
      <c r="H20" s="6"/>
      <c r="I20" s="5"/>
      <c r="J20" s="5"/>
      <c r="K20" s="78" t="s">
        <v>244</v>
      </c>
      <c r="L20" s="7" t="s">
        <v>4</v>
      </c>
      <c r="M20" s="7" t="s">
        <v>246</v>
      </c>
      <c r="N20" s="7" t="s">
        <v>265</v>
      </c>
      <c r="O20" s="7" t="s">
        <v>266</v>
      </c>
    </row>
    <row r="21" spans="1:15" ht="15" customHeight="1">
      <c r="A21" s="6" t="s">
        <v>5</v>
      </c>
      <c r="B21" s="6"/>
      <c r="C21" s="6"/>
      <c r="D21" s="6"/>
      <c r="E21" s="6"/>
      <c r="F21" s="5"/>
      <c r="G21" s="5"/>
      <c r="H21" s="5"/>
      <c r="I21" s="5"/>
      <c r="J21" s="5"/>
      <c r="K21" s="78" t="s">
        <v>380</v>
      </c>
      <c r="L21" s="7"/>
      <c r="M21" s="78" t="s">
        <v>381</v>
      </c>
      <c r="N21" s="89" t="s">
        <v>6</v>
      </c>
      <c r="O21" s="89"/>
    </row>
    <row r="22" spans="1:15">
      <c r="A22" s="6">
        <v>1</v>
      </c>
      <c r="B22" s="6">
        <v>2</v>
      </c>
      <c r="C22" s="6">
        <v>3</v>
      </c>
      <c r="D22" s="6">
        <v>4</v>
      </c>
      <c r="E22" s="6">
        <v>5</v>
      </c>
      <c r="F22" s="6">
        <v>6</v>
      </c>
      <c r="G22" s="6">
        <v>7</v>
      </c>
      <c r="H22" s="5"/>
      <c r="I22" s="5"/>
      <c r="J22" s="5"/>
      <c r="K22" s="78" t="s">
        <v>116</v>
      </c>
      <c r="L22" s="7" t="s">
        <v>261</v>
      </c>
      <c r="M22" s="78" t="s">
        <v>150</v>
      </c>
      <c r="N22" s="9"/>
      <c r="O22" s="9"/>
    </row>
    <row r="23" spans="1:15">
      <c r="A23" s="10"/>
      <c r="B23" s="10"/>
      <c r="C23" s="10"/>
      <c r="D23" s="10"/>
      <c r="E23" s="10"/>
      <c r="F23" s="10"/>
      <c r="G23" s="10"/>
      <c r="H23" s="11" t="s">
        <v>7</v>
      </c>
      <c r="I23" s="11"/>
      <c r="J23" s="11"/>
      <c r="K23" s="11"/>
      <c r="L23" s="10"/>
      <c r="M23" s="12"/>
      <c r="N23" s="13"/>
      <c r="O23" s="13"/>
    </row>
    <row r="24" spans="1:15">
      <c r="A24" s="14" t="s">
        <v>8</v>
      </c>
      <c r="B24" s="14" t="s">
        <v>9</v>
      </c>
      <c r="C24" s="14"/>
      <c r="D24" s="14" t="s">
        <v>10</v>
      </c>
      <c r="E24" s="14"/>
      <c r="F24" s="14" t="s">
        <v>11</v>
      </c>
      <c r="G24" s="14"/>
      <c r="H24" s="14">
        <v>6</v>
      </c>
      <c r="I24" s="14" t="s">
        <v>12</v>
      </c>
      <c r="J24" s="14"/>
      <c r="K24" s="44">
        <v>11380043</v>
      </c>
      <c r="L24" s="44">
        <v>9926250</v>
      </c>
      <c r="M24" s="44">
        <v>9786970</v>
      </c>
      <c r="N24" s="15">
        <f>M24/K24*100</f>
        <v>86.001168888377663</v>
      </c>
      <c r="O24" s="15">
        <f>M24/L24*100</f>
        <v>98.596851781891445</v>
      </c>
    </row>
    <row r="25" spans="1:15">
      <c r="A25" s="14"/>
      <c r="B25" s="14"/>
      <c r="C25" s="14" t="s">
        <v>13</v>
      </c>
      <c r="D25" s="14"/>
      <c r="E25" s="14"/>
      <c r="F25" s="14"/>
      <c r="G25" s="14"/>
      <c r="H25" s="14">
        <v>7</v>
      </c>
      <c r="I25" s="14" t="s">
        <v>14</v>
      </c>
      <c r="J25" s="14"/>
      <c r="K25" s="44">
        <v>763</v>
      </c>
      <c r="L25" s="44">
        <v>0</v>
      </c>
      <c r="M25" s="44">
        <v>90</v>
      </c>
      <c r="N25" s="44">
        <f>M25/K25*100</f>
        <v>11.795543905635649</v>
      </c>
      <c r="O25" s="44">
        <v>0</v>
      </c>
    </row>
    <row r="26" spans="1:15">
      <c r="A26" s="14" t="s">
        <v>8</v>
      </c>
      <c r="B26" s="14" t="s">
        <v>9</v>
      </c>
      <c r="C26" s="14" t="s">
        <v>13</v>
      </c>
      <c r="D26" s="14" t="s">
        <v>10</v>
      </c>
      <c r="E26" s="14"/>
      <c r="F26" s="14" t="s">
        <v>6</v>
      </c>
      <c r="G26" s="14"/>
      <c r="H26" s="14">
        <v>3</v>
      </c>
      <c r="I26" s="14" t="s">
        <v>15</v>
      </c>
      <c r="J26" s="14"/>
      <c r="K26" s="44">
        <v>5747397</v>
      </c>
      <c r="L26" s="44">
        <v>6154561</v>
      </c>
      <c r="M26" s="44">
        <v>5999090</v>
      </c>
      <c r="N26" s="44">
        <f t="shared" ref="N26:N28" si="0">M26/K26*100</f>
        <v>104.37925203357277</v>
      </c>
      <c r="O26" s="44">
        <f t="shared" ref="O26:O28" si="1">M26/L26*100</f>
        <v>97.473889689288967</v>
      </c>
    </row>
    <row r="27" spans="1:15">
      <c r="A27" s="14" t="s">
        <v>8</v>
      </c>
      <c r="B27" s="14"/>
      <c r="C27" s="14" t="s">
        <v>13</v>
      </c>
      <c r="D27" s="14" t="s">
        <v>10</v>
      </c>
      <c r="E27" s="14"/>
      <c r="F27" s="14"/>
      <c r="G27" s="14"/>
      <c r="H27" s="17" t="s">
        <v>16</v>
      </c>
      <c r="I27" s="14" t="s">
        <v>17</v>
      </c>
      <c r="J27" s="14"/>
      <c r="K27" s="44">
        <v>2018747</v>
      </c>
      <c r="L27" s="44">
        <v>7120375</v>
      </c>
      <c r="M27" s="44">
        <v>2474038</v>
      </c>
      <c r="N27" s="44">
        <f t="shared" si="0"/>
        <v>122.55314806659774</v>
      </c>
      <c r="O27" s="44">
        <f t="shared" si="1"/>
        <v>34.745894703579516</v>
      </c>
    </row>
    <row r="28" spans="1:15">
      <c r="A28" s="14"/>
      <c r="B28" s="14"/>
      <c r="C28" s="14"/>
      <c r="D28" s="14"/>
      <c r="E28" s="14"/>
      <c r="F28" s="14"/>
      <c r="G28" s="14"/>
      <c r="H28" s="14" t="s">
        <v>18</v>
      </c>
      <c r="I28" s="14"/>
      <c r="J28" s="14"/>
      <c r="K28" s="53">
        <f>K24+K25-K26-K27</f>
        <v>3614662</v>
      </c>
      <c r="L28" s="44">
        <f>L24+L25-L26-L27</f>
        <v>-3348686</v>
      </c>
      <c r="M28" s="44">
        <f>M24+M25-M26-M27</f>
        <v>1313932</v>
      </c>
      <c r="N28" s="44">
        <f t="shared" si="0"/>
        <v>36.35006537264065</v>
      </c>
      <c r="O28" s="44">
        <f t="shared" si="1"/>
        <v>-39.237241114873115</v>
      </c>
    </row>
    <row r="29" spans="1: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58"/>
      <c r="L29" s="14"/>
      <c r="M29" s="1"/>
    </row>
    <row r="30" spans="1:15">
      <c r="A30" s="10"/>
      <c r="B30" s="10"/>
      <c r="C30" s="10"/>
      <c r="D30" s="10"/>
      <c r="E30" s="10"/>
      <c r="F30" s="10"/>
      <c r="G30" s="10"/>
      <c r="H30" s="10" t="s">
        <v>19</v>
      </c>
      <c r="I30" s="10"/>
      <c r="J30" s="10"/>
      <c r="K30" s="43"/>
      <c r="L30" s="10"/>
      <c r="M30" s="12"/>
      <c r="N30" s="13"/>
      <c r="O30" s="13"/>
    </row>
    <row r="31" spans="1:15">
      <c r="A31" s="14" t="s">
        <v>8</v>
      </c>
      <c r="B31" s="14"/>
      <c r="C31" s="14"/>
      <c r="D31" s="14"/>
      <c r="E31" s="14"/>
      <c r="F31" s="14"/>
      <c r="G31" s="14" t="s">
        <v>6</v>
      </c>
      <c r="H31" s="14">
        <v>8</v>
      </c>
      <c r="I31" s="14" t="s">
        <v>20</v>
      </c>
      <c r="J31" s="14"/>
      <c r="K31" s="44">
        <v>200000</v>
      </c>
      <c r="L31" s="15">
        <v>0</v>
      </c>
      <c r="M31" s="15">
        <v>0</v>
      </c>
      <c r="N31" s="18">
        <v>0</v>
      </c>
      <c r="O31" s="18">
        <v>0</v>
      </c>
    </row>
    <row r="32" spans="1:15">
      <c r="A32" s="14" t="s">
        <v>8</v>
      </c>
      <c r="B32" s="14"/>
      <c r="C32" s="14"/>
      <c r="D32" s="14"/>
      <c r="E32" s="14"/>
      <c r="F32" s="14"/>
      <c r="G32" s="14" t="s">
        <v>6</v>
      </c>
      <c r="H32" s="14">
        <v>5</v>
      </c>
      <c r="I32" s="14" t="s">
        <v>21</v>
      </c>
      <c r="J32" s="14"/>
      <c r="K32" s="77">
        <v>0</v>
      </c>
      <c r="L32" s="15">
        <v>0</v>
      </c>
      <c r="M32" s="15">
        <v>0</v>
      </c>
      <c r="N32" s="18">
        <v>0</v>
      </c>
      <c r="O32" s="18">
        <v>0</v>
      </c>
    </row>
    <row r="33" spans="1:15">
      <c r="A33" s="14"/>
      <c r="B33" s="14"/>
      <c r="C33" s="14"/>
      <c r="D33" s="14"/>
      <c r="E33" s="14"/>
      <c r="F33" s="14"/>
      <c r="G33" s="14"/>
      <c r="H33" s="14" t="s">
        <v>22</v>
      </c>
      <c r="I33" s="14"/>
      <c r="J33" s="14"/>
      <c r="K33" s="44">
        <v>200000</v>
      </c>
      <c r="L33" s="15">
        <v>0</v>
      </c>
      <c r="M33" s="44">
        <v>0</v>
      </c>
      <c r="N33" s="18">
        <v>0</v>
      </c>
      <c r="O33" s="18">
        <v>0</v>
      </c>
    </row>
    <row r="34" spans="1: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58"/>
      <c r="L34" s="58"/>
      <c r="M34" s="1"/>
    </row>
    <row r="35" spans="1:15">
      <c r="A35" s="10"/>
      <c r="B35" s="10"/>
      <c r="C35" s="10"/>
      <c r="D35" s="10"/>
      <c r="E35" s="10"/>
      <c r="F35" s="10"/>
      <c r="G35" s="10"/>
      <c r="H35" s="10" t="s">
        <v>23</v>
      </c>
      <c r="I35" s="10"/>
      <c r="J35" s="10"/>
      <c r="K35" s="43"/>
      <c r="L35" s="10"/>
      <c r="M35" s="12"/>
      <c r="N35" s="13"/>
      <c r="O35" s="13"/>
    </row>
    <row r="36" spans="1:15">
      <c r="A36" s="14"/>
      <c r="B36" s="14"/>
      <c r="C36" s="14"/>
      <c r="D36" s="14"/>
      <c r="E36" s="14"/>
      <c r="F36" s="14"/>
      <c r="G36" s="14"/>
      <c r="H36" s="14" t="s">
        <v>24</v>
      </c>
      <c r="I36" s="14"/>
      <c r="J36" s="14"/>
      <c r="K36" s="46">
        <v>229276</v>
      </c>
      <c r="L36" s="46">
        <v>4043939</v>
      </c>
      <c r="M36" s="46">
        <v>4043939</v>
      </c>
      <c r="N36" s="18">
        <f>M36/K36*100</f>
        <v>1763.7864407962456</v>
      </c>
      <c r="O36" s="18">
        <f>M36/L36*100</f>
        <v>100</v>
      </c>
    </row>
    <row r="37" spans="1: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58"/>
      <c r="L37" s="14"/>
      <c r="M37" s="1"/>
      <c r="N37" s="18"/>
      <c r="O37" s="18"/>
    </row>
    <row r="38" spans="1:15">
      <c r="A38" s="185"/>
      <c r="B38" s="185"/>
      <c r="C38" s="185"/>
      <c r="D38" s="185"/>
      <c r="E38" s="185"/>
      <c r="F38" s="185"/>
      <c r="G38" s="185"/>
      <c r="H38" s="185" t="s">
        <v>25</v>
      </c>
      <c r="I38" s="185"/>
      <c r="J38" s="185"/>
      <c r="K38" s="185"/>
      <c r="L38" s="185"/>
      <c r="M38" s="187"/>
      <c r="N38" s="189"/>
      <c r="O38" s="189"/>
    </row>
    <row r="39" spans="1: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82">
        <v>4043938</v>
      </c>
      <c r="L39" s="38">
        <v>695253</v>
      </c>
      <c r="M39" s="199">
        <v>5357871</v>
      </c>
      <c r="N39" s="18">
        <f t="shared" ref="N39" si="2">M39/K39*100</f>
        <v>132.49142296444703</v>
      </c>
      <c r="O39" s="18">
        <f t="shared" ref="O39" si="3">M39/L39*100</f>
        <v>770.63615690978679</v>
      </c>
    </row>
    <row r="40" spans="1:15" s="57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45"/>
      <c r="M40" s="21"/>
    </row>
    <row r="41" spans="1:15">
      <c r="A41" s="224" t="s">
        <v>374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</row>
    <row r="42" spans="1:15">
      <c r="A42" s="222" t="s">
        <v>231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</row>
    <row r="43" spans="1: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49"/>
      <c r="L43" s="22"/>
      <c r="M43" s="23"/>
      <c r="N43" s="24"/>
      <c r="O43" s="24"/>
    </row>
    <row r="44" spans="1:15">
      <c r="A44" s="25"/>
      <c r="B44" s="25"/>
      <c r="C44" s="25"/>
      <c r="D44" s="25"/>
      <c r="E44" s="25"/>
      <c r="F44" s="25"/>
      <c r="G44" s="25"/>
      <c r="H44" s="26" t="s">
        <v>1</v>
      </c>
      <c r="I44" s="25"/>
      <c r="J44" s="25"/>
      <c r="K44" s="70" t="s">
        <v>243</v>
      </c>
      <c r="L44" s="27" t="s">
        <v>2</v>
      </c>
      <c r="M44" s="7" t="s">
        <v>245</v>
      </c>
      <c r="N44" s="28" t="s">
        <v>3</v>
      </c>
      <c r="O44" s="28" t="s">
        <v>3</v>
      </c>
    </row>
    <row r="45" spans="1:15">
      <c r="A45" s="25"/>
      <c r="B45" s="25"/>
      <c r="C45" s="25"/>
      <c r="D45" s="25"/>
      <c r="E45" s="25"/>
      <c r="F45" s="25"/>
      <c r="G45" s="25"/>
      <c r="H45" s="26"/>
      <c r="I45" s="25"/>
      <c r="J45" s="25"/>
      <c r="K45" s="71" t="s">
        <v>244</v>
      </c>
      <c r="L45" s="27" t="s">
        <v>4</v>
      </c>
      <c r="M45" s="7" t="s">
        <v>246</v>
      </c>
      <c r="N45" s="78" t="s">
        <v>265</v>
      </c>
      <c r="O45" s="78" t="s">
        <v>266</v>
      </c>
    </row>
    <row r="46" spans="1:15">
      <c r="A46" s="14" t="s">
        <v>5</v>
      </c>
      <c r="B46" s="14"/>
      <c r="C46" s="14"/>
      <c r="D46" s="14"/>
      <c r="E46" s="14"/>
      <c r="F46" s="1"/>
      <c r="G46" s="1"/>
      <c r="H46" s="25"/>
      <c r="I46" s="25" t="s">
        <v>26</v>
      </c>
      <c r="J46" s="25"/>
      <c r="K46" s="71" t="s">
        <v>380</v>
      </c>
      <c r="L46" s="27"/>
      <c r="M46" s="8" t="s">
        <v>381</v>
      </c>
      <c r="N46" s="29"/>
      <c r="O46" s="29"/>
    </row>
    <row r="47" spans="1:15">
      <c r="A47" s="30">
        <v>1</v>
      </c>
      <c r="B47" s="30">
        <v>2</v>
      </c>
      <c r="C47" s="30">
        <v>3</v>
      </c>
      <c r="D47" s="30">
        <v>4</v>
      </c>
      <c r="E47" s="30">
        <v>5</v>
      </c>
      <c r="F47" s="30">
        <v>6</v>
      </c>
      <c r="G47" s="30">
        <v>7</v>
      </c>
      <c r="H47" s="10" t="s">
        <v>7</v>
      </c>
      <c r="I47" s="10"/>
      <c r="J47" s="10"/>
      <c r="K47" s="91" t="s">
        <v>116</v>
      </c>
      <c r="L47" s="91" t="s">
        <v>261</v>
      </c>
      <c r="M47" s="92" t="s">
        <v>150</v>
      </c>
      <c r="N47" s="13"/>
      <c r="O47" s="13"/>
    </row>
    <row r="48" spans="1:15">
      <c r="A48" s="31"/>
      <c r="B48" s="31"/>
      <c r="C48" s="31"/>
      <c r="D48" s="31"/>
      <c r="E48" s="31"/>
      <c r="F48" s="31"/>
      <c r="G48" s="31"/>
      <c r="H48" s="32">
        <v>6</v>
      </c>
      <c r="I48" s="32" t="s">
        <v>12</v>
      </c>
      <c r="J48" s="32"/>
      <c r="K48" s="33">
        <f>K49+K53+K56+K59+K63+K65</f>
        <v>11380043</v>
      </c>
      <c r="L48" s="33">
        <f>L49+L53+L56+L59+L63+L65</f>
        <v>9926250</v>
      </c>
      <c r="M48" s="33">
        <f>M49+M53+M56+M59+M63+M65</f>
        <v>9786970</v>
      </c>
      <c r="N48" s="63">
        <f>M48/K48*100</f>
        <v>86.001168888377663</v>
      </c>
      <c r="O48" s="63">
        <f>M48/L48*100</f>
        <v>98.596851781891445</v>
      </c>
    </row>
    <row r="49" spans="1:15">
      <c r="A49" s="14"/>
      <c r="B49" s="14"/>
      <c r="C49" s="14"/>
      <c r="D49" s="14"/>
      <c r="E49" s="14"/>
      <c r="F49" s="14"/>
      <c r="G49" s="14"/>
      <c r="H49" s="14">
        <v>61</v>
      </c>
      <c r="I49" s="14" t="s">
        <v>27</v>
      </c>
      <c r="J49" s="14"/>
      <c r="K49" s="44">
        <f>SUM(K50:K52)</f>
        <v>163769</v>
      </c>
      <c r="L49" s="15">
        <f>SUM(L50:L52)</f>
        <v>3050000</v>
      </c>
      <c r="M49" s="44">
        <f>SUM(M50:M52)</f>
        <v>3081735</v>
      </c>
      <c r="N49" s="95">
        <f t="shared" ref="N49:N66" si="4">M49/K49*100</f>
        <v>1881.7572312220261</v>
      </c>
      <c r="O49" s="95">
        <f t="shared" ref="O49:O66" si="5">M49/L49*100</f>
        <v>101.0404918032787</v>
      </c>
    </row>
    <row r="50" spans="1:15">
      <c r="A50" s="14" t="s">
        <v>8</v>
      </c>
      <c r="B50" s="14"/>
      <c r="C50" s="14"/>
      <c r="D50" s="14"/>
      <c r="E50" s="14"/>
      <c r="F50" s="14"/>
      <c r="G50" s="14"/>
      <c r="H50" s="14">
        <v>611</v>
      </c>
      <c r="I50" s="14" t="s">
        <v>28</v>
      </c>
      <c r="J50" s="14"/>
      <c r="K50" s="44">
        <v>97121</v>
      </c>
      <c r="L50" s="15">
        <v>3000000</v>
      </c>
      <c r="M50" s="16">
        <v>3033771</v>
      </c>
      <c r="N50" s="95">
        <f t="shared" si="4"/>
        <v>3123.7023918616983</v>
      </c>
      <c r="O50" s="95">
        <f t="shared" si="5"/>
        <v>101.12570000000001</v>
      </c>
    </row>
    <row r="51" spans="1:15">
      <c r="A51" s="14" t="s">
        <v>8</v>
      </c>
      <c r="B51" s="14"/>
      <c r="C51" s="14"/>
      <c r="D51" s="14"/>
      <c r="E51" s="14"/>
      <c r="F51" s="14"/>
      <c r="G51" s="14"/>
      <c r="H51" s="14">
        <v>613</v>
      </c>
      <c r="I51" s="14" t="s">
        <v>29</v>
      </c>
      <c r="J51" s="14"/>
      <c r="K51" s="44">
        <v>60052</v>
      </c>
      <c r="L51" s="15">
        <v>45000</v>
      </c>
      <c r="M51" s="16">
        <v>43766</v>
      </c>
      <c r="N51" s="95">
        <f t="shared" si="4"/>
        <v>72.880170518883631</v>
      </c>
      <c r="O51" s="95">
        <f t="shared" si="5"/>
        <v>97.257777777777775</v>
      </c>
    </row>
    <row r="52" spans="1:15">
      <c r="A52" s="14" t="s">
        <v>8</v>
      </c>
      <c r="B52" s="14"/>
      <c r="C52" s="14"/>
      <c r="D52" s="14"/>
      <c r="E52" s="14"/>
      <c r="F52" s="14"/>
      <c r="G52" s="14"/>
      <c r="H52" s="14">
        <v>614</v>
      </c>
      <c r="I52" s="14" t="s">
        <v>30</v>
      </c>
      <c r="J52" s="14"/>
      <c r="K52" s="44">
        <v>6596</v>
      </c>
      <c r="L52" s="15">
        <v>5000</v>
      </c>
      <c r="M52" s="16">
        <v>4198</v>
      </c>
      <c r="N52" s="95">
        <f t="shared" si="4"/>
        <v>63.644633110976343</v>
      </c>
      <c r="O52" s="95">
        <f t="shared" si="5"/>
        <v>83.960000000000008</v>
      </c>
    </row>
    <row r="53" spans="1:15">
      <c r="A53" s="14"/>
      <c r="B53" s="14"/>
      <c r="C53" s="14"/>
      <c r="D53" s="14"/>
      <c r="E53" s="14"/>
      <c r="F53" s="14"/>
      <c r="G53" s="14"/>
      <c r="H53" s="14">
        <v>63</v>
      </c>
      <c r="I53" s="14" t="s">
        <v>31</v>
      </c>
      <c r="J53" s="14"/>
      <c r="K53" s="44">
        <f>SUM(K54:K55)</f>
        <v>9919887</v>
      </c>
      <c r="L53" s="15">
        <f>SUM(L54:L55)</f>
        <v>5494000</v>
      </c>
      <c r="M53" s="44">
        <f>SUM(M54:M55)</f>
        <v>5403160</v>
      </c>
      <c r="N53" s="95">
        <f t="shared" si="4"/>
        <v>54.46795916122835</v>
      </c>
      <c r="O53" s="95">
        <f t="shared" si="5"/>
        <v>98.346559883509286</v>
      </c>
    </row>
    <row r="54" spans="1:15">
      <c r="A54" s="14" t="s">
        <v>6</v>
      </c>
      <c r="B54" s="14"/>
      <c r="C54" s="14"/>
      <c r="D54" s="14" t="s">
        <v>10</v>
      </c>
      <c r="E54" s="14"/>
      <c r="F54" s="14"/>
      <c r="G54" s="14"/>
      <c r="H54" s="14">
        <v>633</v>
      </c>
      <c r="I54" s="14" t="s">
        <v>32</v>
      </c>
      <c r="J54" s="14"/>
      <c r="K54" s="44">
        <v>8799126</v>
      </c>
      <c r="L54" s="34">
        <v>4580500</v>
      </c>
      <c r="M54" s="16">
        <v>4610019</v>
      </c>
      <c r="N54" s="95">
        <f t="shared" si="4"/>
        <v>52.391783002084523</v>
      </c>
      <c r="O54" s="95">
        <f t="shared" si="5"/>
        <v>100.6444492959284</v>
      </c>
    </row>
    <row r="55" spans="1:15">
      <c r="A55" s="14"/>
      <c r="B55" s="14"/>
      <c r="C55" s="14"/>
      <c r="D55" s="14"/>
      <c r="E55" s="14"/>
      <c r="F55" s="14"/>
      <c r="G55" s="14"/>
      <c r="H55" s="14" t="s">
        <v>33</v>
      </c>
      <c r="I55" s="14" t="s">
        <v>34</v>
      </c>
      <c r="J55" s="14"/>
      <c r="K55" s="44">
        <v>1120761</v>
      </c>
      <c r="L55" s="34">
        <v>913500</v>
      </c>
      <c r="M55" s="16">
        <v>793141</v>
      </c>
      <c r="N55" s="95">
        <f t="shared" si="4"/>
        <v>70.768076333848157</v>
      </c>
      <c r="O55" s="95">
        <f t="shared" si="5"/>
        <v>86.824411603721956</v>
      </c>
    </row>
    <row r="56" spans="1:15">
      <c r="A56" s="14"/>
      <c r="B56" s="14"/>
      <c r="C56" s="14"/>
      <c r="D56" s="14"/>
      <c r="E56" s="14"/>
      <c r="F56" s="14"/>
      <c r="G56" s="14"/>
      <c r="H56" s="14">
        <v>64</v>
      </c>
      <c r="I56" s="14" t="s">
        <v>35</v>
      </c>
      <c r="J56" s="14"/>
      <c r="K56" s="44">
        <f>SUM(K57:K58)</f>
        <v>627600</v>
      </c>
      <c r="L56" s="15">
        <f>SUM(L57:L58)</f>
        <v>585250</v>
      </c>
      <c r="M56" s="44">
        <f>SUM(M57:M58)</f>
        <v>560548</v>
      </c>
      <c r="N56" s="95">
        <f t="shared" si="4"/>
        <v>89.316124920331418</v>
      </c>
      <c r="O56" s="95">
        <f t="shared" si="5"/>
        <v>95.779239641178975</v>
      </c>
    </row>
    <row r="57" spans="1:15">
      <c r="A57" s="14" t="s">
        <v>8</v>
      </c>
      <c r="B57" s="14" t="s">
        <v>6</v>
      </c>
      <c r="C57" s="14"/>
      <c r="D57" s="14"/>
      <c r="E57" s="14"/>
      <c r="F57" s="14"/>
      <c r="G57" s="14"/>
      <c r="H57" s="14">
        <v>641</v>
      </c>
      <c r="I57" s="14" t="s">
        <v>36</v>
      </c>
      <c r="J57" s="14"/>
      <c r="K57" s="44">
        <v>569</v>
      </c>
      <c r="L57" s="34">
        <v>250</v>
      </c>
      <c r="M57" s="16">
        <v>237</v>
      </c>
      <c r="N57" s="95">
        <f t="shared" si="4"/>
        <v>41.652021089630928</v>
      </c>
      <c r="O57" s="95">
        <f t="shared" si="5"/>
        <v>94.8</v>
      </c>
    </row>
    <row r="58" spans="1:15">
      <c r="A58" s="14" t="s">
        <v>8</v>
      </c>
      <c r="B58" s="14"/>
      <c r="C58" s="14"/>
      <c r="D58" s="14"/>
      <c r="E58" s="14"/>
      <c r="F58" s="14" t="s">
        <v>6</v>
      </c>
      <c r="G58" s="14"/>
      <c r="H58" s="14">
        <v>642</v>
      </c>
      <c r="I58" s="14" t="s">
        <v>37</v>
      </c>
      <c r="J58" s="14"/>
      <c r="K58" s="44">
        <v>627031</v>
      </c>
      <c r="L58" s="34">
        <v>585000</v>
      </c>
      <c r="M58" s="16">
        <v>560311</v>
      </c>
      <c r="N58" s="95">
        <f t="shared" si="4"/>
        <v>89.359377766011576</v>
      </c>
      <c r="O58" s="95">
        <f t="shared" si="5"/>
        <v>95.779658119658123</v>
      </c>
    </row>
    <row r="59" spans="1:15">
      <c r="A59" s="14"/>
      <c r="B59" s="14"/>
      <c r="C59" s="14"/>
      <c r="D59" s="14"/>
      <c r="E59" s="14"/>
      <c r="F59" s="14"/>
      <c r="G59" s="14"/>
      <c r="H59" s="14">
        <v>65</v>
      </c>
      <c r="I59" s="14" t="s">
        <v>38</v>
      </c>
      <c r="J59" s="14"/>
      <c r="K59" s="44">
        <f>SUM(K60:K62)</f>
        <v>393463</v>
      </c>
      <c r="L59" s="15">
        <f>SUM(L60:L62)</f>
        <v>660000</v>
      </c>
      <c r="M59" s="44">
        <f>SUM(M60:M62)</f>
        <v>603677</v>
      </c>
      <c r="N59" s="95">
        <f t="shared" si="4"/>
        <v>153.4266246127336</v>
      </c>
      <c r="O59" s="95">
        <f t="shared" si="5"/>
        <v>91.466212121212124</v>
      </c>
    </row>
    <row r="60" spans="1:15">
      <c r="A60" s="14" t="s">
        <v>8</v>
      </c>
      <c r="B60" s="14" t="s">
        <v>6</v>
      </c>
      <c r="C60" s="14" t="s">
        <v>13</v>
      </c>
      <c r="D60" s="14"/>
      <c r="E60" s="14"/>
      <c r="F60" s="14"/>
      <c r="G60" s="14"/>
      <c r="H60" s="14">
        <v>651</v>
      </c>
      <c r="I60" s="14" t="s">
        <v>39</v>
      </c>
      <c r="J60" s="14"/>
      <c r="K60" s="44">
        <v>6434</v>
      </c>
      <c r="L60" s="34">
        <v>9000</v>
      </c>
      <c r="M60" s="16">
        <v>8972</v>
      </c>
      <c r="N60" s="95">
        <f t="shared" si="4"/>
        <v>139.44668946223189</v>
      </c>
      <c r="O60" s="95">
        <f t="shared" si="5"/>
        <v>99.688888888888897</v>
      </c>
    </row>
    <row r="61" spans="1:15" s="57" customFormat="1">
      <c r="A61" s="58"/>
      <c r="B61" s="58"/>
      <c r="C61" s="58"/>
      <c r="D61" s="58"/>
      <c r="E61" s="58"/>
      <c r="F61" s="58"/>
      <c r="G61" s="58"/>
      <c r="H61" s="58" t="s">
        <v>253</v>
      </c>
      <c r="I61" s="226" t="s">
        <v>267</v>
      </c>
      <c r="J61" s="226"/>
      <c r="K61" s="44">
        <v>0</v>
      </c>
      <c r="L61" s="46">
        <v>11000</v>
      </c>
      <c r="M61" s="16">
        <v>10244</v>
      </c>
      <c r="N61" s="95" t="s">
        <v>431</v>
      </c>
      <c r="O61" s="95">
        <f t="shared" si="5"/>
        <v>93.127272727272725</v>
      </c>
    </row>
    <row r="62" spans="1:15">
      <c r="A62" s="14" t="s">
        <v>8</v>
      </c>
      <c r="B62" s="14" t="s">
        <v>6</v>
      </c>
      <c r="C62" s="14" t="s">
        <v>13</v>
      </c>
      <c r="D62" s="14"/>
      <c r="E62" s="14"/>
      <c r="F62" s="14"/>
      <c r="G62" s="14"/>
      <c r="H62" s="14">
        <v>653</v>
      </c>
      <c r="I62" s="14" t="s">
        <v>40</v>
      </c>
      <c r="J62" s="14"/>
      <c r="K62" s="44">
        <v>387029</v>
      </c>
      <c r="L62" s="34">
        <v>640000</v>
      </c>
      <c r="M62" s="16">
        <v>584461</v>
      </c>
      <c r="N62" s="95">
        <f t="shared" si="4"/>
        <v>151.01219805234234</v>
      </c>
      <c r="O62" s="95">
        <f t="shared" si="5"/>
        <v>91.322031250000009</v>
      </c>
    </row>
    <row r="63" spans="1:15" s="57" customFormat="1">
      <c r="A63" s="58"/>
      <c r="B63" s="58"/>
      <c r="C63" s="58"/>
      <c r="D63" s="58"/>
      <c r="E63" s="58"/>
      <c r="F63" s="58"/>
      <c r="G63" s="58"/>
      <c r="H63" s="58" t="s">
        <v>254</v>
      </c>
      <c r="I63" s="226" t="s">
        <v>269</v>
      </c>
      <c r="J63" s="226"/>
      <c r="K63" s="44">
        <f>K64</f>
        <v>200000</v>
      </c>
      <c r="L63" s="46">
        <f>L64</f>
        <v>40000</v>
      </c>
      <c r="M63" s="16">
        <f>M64</f>
        <v>40000</v>
      </c>
      <c r="N63" s="95">
        <f t="shared" si="4"/>
        <v>20</v>
      </c>
      <c r="O63" s="95">
        <f t="shared" si="5"/>
        <v>100</v>
      </c>
    </row>
    <row r="64" spans="1:15" s="57" customFormat="1">
      <c r="A64" s="58"/>
      <c r="B64" s="58"/>
      <c r="C64" s="58"/>
      <c r="D64" s="58"/>
      <c r="E64" s="58"/>
      <c r="F64" s="58"/>
      <c r="G64" s="58"/>
      <c r="H64" s="58" t="s">
        <v>255</v>
      </c>
      <c r="I64" s="226" t="s">
        <v>268</v>
      </c>
      <c r="J64" s="226"/>
      <c r="K64" s="44">
        <v>200000</v>
      </c>
      <c r="L64" s="46">
        <v>40000</v>
      </c>
      <c r="M64" s="16">
        <v>40000</v>
      </c>
      <c r="N64" s="95">
        <f t="shared" si="4"/>
        <v>20</v>
      </c>
      <c r="O64" s="95">
        <f t="shared" si="5"/>
        <v>100</v>
      </c>
    </row>
    <row r="65" spans="1:15">
      <c r="A65" s="14"/>
      <c r="B65" s="14"/>
      <c r="C65" s="14"/>
      <c r="D65" s="14"/>
      <c r="E65" s="14"/>
      <c r="F65" s="14"/>
      <c r="G65" s="14"/>
      <c r="H65" s="14" t="s">
        <v>41</v>
      </c>
      <c r="I65" s="14" t="s">
        <v>42</v>
      </c>
      <c r="J65" s="14"/>
      <c r="K65" s="46">
        <f>K66</f>
        <v>75324</v>
      </c>
      <c r="L65" s="34">
        <f>L66</f>
        <v>97000</v>
      </c>
      <c r="M65" s="46">
        <f>M66</f>
        <v>97850</v>
      </c>
      <c r="N65" s="95">
        <f t="shared" si="4"/>
        <v>129.90547501460358</v>
      </c>
      <c r="O65" s="95">
        <f t="shared" si="5"/>
        <v>100.87628865979381</v>
      </c>
    </row>
    <row r="66" spans="1:15">
      <c r="A66" s="14" t="s">
        <v>8</v>
      </c>
      <c r="B66" s="14"/>
      <c r="C66" s="14"/>
      <c r="D66" s="14"/>
      <c r="E66" s="14"/>
      <c r="F66" s="14"/>
      <c r="G66" s="14"/>
      <c r="H66" s="14" t="s">
        <v>43</v>
      </c>
      <c r="I66" s="58" t="s">
        <v>375</v>
      </c>
      <c r="J66" s="14"/>
      <c r="K66" s="44">
        <v>75324</v>
      </c>
      <c r="L66" s="34">
        <v>97000</v>
      </c>
      <c r="M66" s="16">
        <v>97850</v>
      </c>
      <c r="N66" s="95">
        <f t="shared" si="4"/>
        <v>129.90547501460358</v>
      </c>
      <c r="O66" s="95">
        <f t="shared" si="5"/>
        <v>100.87628865979381</v>
      </c>
    </row>
    <row r="67" spans="1:15">
      <c r="A67" s="32"/>
      <c r="B67" s="32"/>
      <c r="C67" s="32"/>
      <c r="D67" s="32"/>
      <c r="E67" s="32"/>
      <c r="F67" s="32"/>
      <c r="G67" s="32"/>
      <c r="H67" s="32">
        <v>7</v>
      </c>
      <c r="I67" s="32" t="s">
        <v>14</v>
      </c>
      <c r="J67" s="32"/>
      <c r="K67" s="33">
        <f>K68</f>
        <v>763</v>
      </c>
      <c r="L67" s="33">
        <f>L68</f>
        <v>0</v>
      </c>
      <c r="M67" s="33">
        <v>0</v>
      </c>
      <c r="N67" s="94">
        <v>0</v>
      </c>
      <c r="O67" s="183">
        <v>0</v>
      </c>
    </row>
    <row r="68" spans="1:15">
      <c r="A68" s="14"/>
      <c r="B68" s="14"/>
      <c r="C68" s="14" t="s">
        <v>6</v>
      </c>
      <c r="D68" s="14"/>
      <c r="E68" s="14"/>
      <c r="F68" s="14"/>
      <c r="G68" s="14"/>
      <c r="H68" s="14">
        <v>72</v>
      </c>
      <c r="I68" s="14" t="s">
        <v>44</v>
      </c>
      <c r="J68" s="14"/>
      <c r="K68" s="44">
        <f>K69</f>
        <v>763</v>
      </c>
      <c r="L68" s="15">
        <f>L69</f>
        <v>0</v>
      </c>
      <c r="M68" s="15">
        <v>0</v>
      </c>
      <c r="N68" s="93">
        <v>0</v>
      </c>
      <c r="O68" s="96">
        <v>0</v>
      </c>
    </row>
    <row r="69" spans="1:15">
      <c r="A69" s="14"/>
      <c r="B69" s="14"/>
      <c r="C69" s="14"/>
      <c r="D69" s="14"/>
      <c r="E69" s="14"/>
      <c r="F69" s="14" t="s">
        <v>11</v>
      </c>
      <c r="G69" s="14"/>
      <c r="H69" s="14" t="s">
        <v>45</v>
      </c>
      <c r="I69" s="14" t="s">
        <v>46</v>
      </c>
      <c r="J69" s="14"/>
      <c r="K69" s="44">
        <v>763</v>
      </c>
      <c r="L69" s="15">
        <v>0</v>
      </c>
      <c r="M69" s="15">
        <v>0</v>
      </c>
      <c r="N69" s="93">
        <v>0</v>
      </c>
      <c r="O69" s="96">
        <v>0</v>
      </c>
    </row>
    <row r="70" spans="1:15">
      <c r="A70" s="35"/>
      <c r="B70" s="35"/>
      <c r="C70" s="35"/>
      <c r="D70" s="35"/>
      <c r="E70" s="35"/>
      <c r="F70" s="35"/>
      <c r="G70" s="35"/>
      <c r="H70" s="35">
        <v>3</v>
      </c>
      <c r="I70" s="35" t="s">
        <v>15</v>
      </c>
      <c r="J70" s="35"/>
      <c r="K70" s="74">
        <f>K71+K77+K82+K84+K86</f>
        <v>5747397</v>
      </c>
      <c r="L70" s="36">
        <f>L71+L77+L82+L84+L86</f>
        <v>6154561</v>
      </c>
      <c r="M70" s="36">
        <f>M71+M77+M82+M84+M86</f>
        <v>5999090</v>
      </c>
      <c r="N70" s="63">
        <f>M70/K70*100</f>
        <v>104.37925203357277</v>
      </c>
      <c r="O70" s="63">
        <f>M70/L70*100</f>
        <v>97.473889689288967</v>
      </c>
    </row>
    <row r="71" spans="1:15">
      <c r="A71" s="14"/>
      <c r="B71" s="14"/>
      <c r="C71" s="14"/>
      <c r="D71" s="14"/>
      <c r="E71" s="14"/>
      <c r="F71" s="14"/>
      <c r="G71" s="14"/>
      <c r="H71" s="14">
        <v>31</v>
      </c>
      <c r="I71" s="14" t="s">
        <v>47</v>
      </c>
      <c r="J71" s="14"/>
      <c r="K71" s="53">
        <f>SUM(K72:K76)</f>
        <v>1002274</v>
      </c>
      <c r="L71" s="15">
        <f>SUM(L72:L76)</f>
        <v>1468700</v>
      </c>
      <c r="M71" s="44">
        <f>SUM(M72:M76)</f>
        <v>1465782</v>
      </c>
      <c r="N71" s="64">
        <f>M71/K71*100</f>
        <v>146.24563742050577</v>
      </c>
      <c r="O71" s="64">
        <f>M71/L71*100</f>
        <v>99.801320896030504</v>
      </c>
    </row>
    <row r="72" spans="1:15">
      <c r="A72" s="14" t="s">
        <v>8</v>
      </c>
      <c r="B72" s="14"/>
      <c r="C72" s="14" t="s">
        <v>6</v>
      </c>
      <c r="D72" s="14"/>
      <c r="E72" s="14"/>
      <c r="F72" s="14"/>
      <c r="G72" s="14"/>
      <c r="H72" s="14">
        <v>311</v>
      </c>
      <c r="I72" s="14" t="s">
        <v>48</v>
      </c>
      <c r="J72" s="14"/>
      <c r="K72" s="53">
        <v>474494</v>
      </c>
      <c r="L72" s="15">
        <v>525000</v>
      </c>
      <c r="M72" s="16">
        <v>523672</v>
      </c>
      <c r="N72" s="64">
        <f t="shared" ref="N72:N89" si="6">M72/K72*100</f>
        <v>110.36430386896356</v>
      </c>
      <c r="O72" s="64">
        <f t="shared" ref="O72:O89" si="7">M72/L72*100</f>
        <v>99.747047619047621</v>
      </c>
    </row>
    <row r="73" spans="1:15">
      <c r="A73" s="14"/>
      <c r="B73" s="14"/>
      <c r="C73" s="14"/>
      <c r="D73" s="14"/>
      <c r="E73" s="14"/>
      <c r="F73" s="14"/>
      <c r="G73" s="14"/>
      <c r="H73" s="14" t="s">
        <v>49</v>
      </c>
      <c r="I73" s="14" t="s">
        <v>50</v>
      </c>
      <c r="J73" s="14"/>
      <c r="K73" s="53">
        <v>322948</v>
      </c>
      <c r="L73" s="15">
        <v>748000</v>
      </c>
      <c r="M73" s="16">
        <v>746970</v>
      </c>
      <c r="N73" s="64">
        <f t="shared" si="6"/>
        <v>231.29729863631297</v>
      </c>
      <c r="O73" s="64">
        <f t="shared" si="7"/>
        <v>99.862299465240639</v>
      </c>
    </row>
    <row r="74" spans="1:15">
      <c r="A74" s="14" t="s">
        <v>8</v>
      </c>
      <c r="B74" s="14"/>
      <c r="C74" s="14"/>
      <c r="D74" s="14"/>
      <c r="E74" s="14"/>
      <c r="F74" s="14"/>
      <c r="G74" s="14"/>
      <c r="H74" s="14">
        <v>312</v>
      </c>
      <c r="I74" s="14" t="s">
        <v>51</v>
      </c>
      <c r="J74" s="14"/>
      <c r="K74" s="53">
        <v>67672</v>
      </c>
      <c r="L74" s="15">
        <v>25700</v>
      </c>
      <c r="M74" s="16">
        <v>25661</v>
      </c>
      <c r="N74" s="64">
        <f t="shared" si="6"/>
        <v>37.919671355952239</v>
      </c>
      <c r="O74" s="64">
        <f t="shared" si="7"/>
        <v>99.848249027237358</v>
      </c>
    </row>
    <row r="75" spans="1:15">
      <c r="A75" s="14" t="s">
        <v>8</v>
      </c>
      <c r="B75" s="14"/>
      <c r="C75" s="14"/>
      <c r="D75" s="14"/>
      <c r="E75" s="14"/>
      <c r="F75" s="14"/>
      <c r="G75" s="14"/>
      <c r="H75" s="14">
        <v>313</v>
      </c>
      <c r="I75" s="14" t="s">
        <v>52</v>
      </c>
      <c r="J75" s="14"/>
      <c r="K75" s="53">
        <v>77331</v>
      </c>
      <c r="L75" s="15">
        <v>95000</v>
      </c>
      <c r="M75" s="16">
        <v>94659</v>
      </c>
      <c r="N75" s="64">
        <f t="shared" si="6"/>
        <v>122.407572642278</v>
      </c>
      <c r="O75" s="64">
        <f t="shared" si="7"/>
        <v>99.641052631578958</v>
      </c>
    </row>
    <row r="76" spans="1:15">
      <c r="A76" s="14"/>
      <c r="B76" s="14"/>
      <c r="C76" s="14"/>
      <c r="D76" s="14"/>
      <c r="E76" s="14"/>
      <c r="F76" s="14"/>
      <c r="G76" s="14"/>
      <c r="H76" s="14" t="s">
        <v>53</v>
      </c>
      <c r="I76" s="14" t="s">
        <v>54</v>
      </c>
      <c r="J76" s="14"/>
      <c r="K76" s="53">
        <v>59829</v>
      </c>
      <c r="L76" s="15">
        <v>75000</v>
      </c>
      <c r="M76" s="16">
        <v>74820</v>
      </c>
      <c r="N76" s="64">
        <f t="shared" si="6"/>
        <v>125.05641077069649</v>
      </c>
      <c r="O76" s="64">
        <f t="shared" si="7"/>
        <v>99.76</v>
      </c>
    </row>
    <row r="77" spans="1:15">
      <c r="A77" s="14"/>
      <c r="B77" s="14"/>
      <c r="C77" s="14"/>
      <c r="D77" s="14"/>
      <c r="E77" s="14"/>
      <c r="F77" s="14"/>
      <c r="G77" s="14"/>
      <c r="H77" s="14">
        <v>32</v>
      </c>
      <c r="I77" s="14" t="s">
        <v>55</v>
      </c>
      <c r="J77" s="14"/>
      <c r="K77" s="53">
        <f>SUM(K78:K81)</f>
        <v>3555941</v>
      </c>
      <c r="L77" s="15">
        <f>SUM(L78:L81)</f>
        <v>3671700</v>
      </c>
      <c r="M77" s="44">
        <f>SUM(M78:M81)</f>
        <v>3526255</v>
      </c>
      <c r="N77" s="64">
        <f t="shared" si="6"/>
        <v>99.16517175059991</v>
      </c>
      <c r="O77" s="64">
        <f t="shared" si="7"/>
        <v>96.038755889642403</v>
      </c>
    </row>
    <row r="78" spans="1:15">
      <c r="A78" s="14" t="s">
        <v>8</v>
      </c>
      <c r="B78" s="14"/>
      <c r="C78" s="14"/>
      <c r="D78" s="14"/>
      <c r="E78" s="14"/>
      <c r="F78" s="14"/>
      <c r="G78" s="14"/>
      <c r="H78" s="14">
        <v>321</v>
      </c>
      <c r="I78" s="14" t="s">
        <v>56</v>
      </c>
      <c r="J78" s="14"/>
      <c r="K78" s="53">
        <v>25306</v>
      </c>
      <c r="L78" s="15">
        <v>40000</v>
      </c>
      <c r="M78" s="16">
        <v>46788</v>
      </c>
      <c r="N78" s="64">
        <f t="shared" si="6"/>
        <v>184.88895914012485</v>
      </c>
      <c r="O78" s="64">
        <f t="shared" si="7"/>
        <v>116.97</v>
      </c>
    </row>
    <row r="79" spans="1:15">
      <c r="A79" s="14" t="s">
        <v>8</v>
      </c>
      <c r="B79" s="14"/>
      <c r="C79" s="14" t="s">
        <v>13</v>
      </c>
      <c r="D79" s="14"/>
      <c r="E79" s="14"/>
      <c r="F79" s="14"/>
      <c r="G79" s="14"/>
      <c r="H79" s="14">
        <v>322</v>
      </c>
      <c r="I79" s="14" t="s">
        <v>57</v>
      </c>
      <c r="J79" s="14"/>
      <c r="K79" s="53">
        <v>325636</v>
      </c>
      <c r="L79" s="15">
        <v>368500</v>
      </c>
      <c r="M79" s="16">
        <v>375049</v>
      </c>
      <c r="N79" s="64">
        <f t="shared" si="6"/>
        <v>115.17430505226696</v>
      </c>
      <c r="O79" s="64">
        <f t="shared" si="7"/>
        <v>101.77720488466757</v>
      </c>
    </row>
    <row r="80" spans="1:15">
      <c r="A80" s="14" t="s">
        <v>8</v>
      </c>
      <c r="B80" s="14"/>
      <c r="C80" s="14" t="s">
        <v>13</v>
      </c>
      <c r="D80" s="14" t="s">
        <v>10</v>
      </c>
      <c r="E80" s="14"/>
      <c r="F80" s="14"/>
      <c r="G80" s="14"/>
      <c r="H80" s="14">
        <v>323</v>
      </c>
      <c r="I80" s="14" t="s">
        <v>58</v>
      </c>
      <c r="J80" s="14"/>
      <c r="K80" s="53">
        <v>2849704</v>
      </c>
      <c r="L80" s="15">
        <v>2823200</v>
      </c>
      <c r="M80" s="16">
        <v>2660372</v>
      </c>
      <c r="N80" s="64">
        <f t="shared" si="6"/>
        <v>93.356081894821358</v>
      </c>
      <c r="O80" s="64">
        <f t="shared" si="7"/>
        <v>94.232502125247947</v>
      </c>
    </row>
    <row r="81" spans="1:15">
      <c r="A81" s="14" t="s">
        <v>8</v>
      </c>
      <c r="B81" s="14"/>
      <c r="C81" s="14" t="s">
        <v>13</v>
      </c>
      <c r="D81" s="14" t="s">
        <v>10</v>
      </c>
      <c r="E81" s="14"/>
      <c r="F81" s="14"/>
      <c r="G81" s="14"/>
      <c r="H81" s="14">
        <v>329</v>
      </c>
      <c r="I81" s="14" t="s">
        <v>59</v>
      </c>
      <c r="J81" s="14"/>
      <c r="K81" s="53">
        <v>355295</v>
      </c>
      <c r="L81" s="15">
        <v>440000</v>
      </c>
      <c r="M81" s="16">
        <v>444046</v>
      </c>
      <c r="N81" s="64">
        <f t="shared" si="6"/>
        <v>124.97952405747337</v>
      </c>
      <c r="O81" s="64">
        <f t="shared" si="7"/>
        <v>100.91954545454544</v>
      </c>
    </row>
    <row r="82" spans="1:15">
      <c r="A82" s="14"/>
      <c r="B82" s="14"/>
      <c r="C82" s="14"/>
      <c r="D82" s="14"/>
      <c r="E82" s="14"/>
      <c r="F82" s="14"/>
      <c r="G82" s="14"/>
      <c r="H82" s="14">
        <v>34</v>
      </c>
      <c r="I82" s="14" t="s">
        <v>60</v>
      </c>
      <c r="J82" s="14"/>
      <c r="K82" s="53">
        <f>SUM(K83)</f>
        <v>5640</v>
      </c>
      <c r="L82" s="15">
        <f>SUM(L83)</f>
        <v>8000</v>
      </c>
      <c r="M82" s="44">
        <f>SUM(M83)</f>
        <v>8787</v>
      </c>
      <c r="N82" s="64">
        <f t="shared" si="6"/>
        <v>155.79787234042553</v>
      </c>
      <c r="O82" s="64">
        <f t="shared" si="7"/>
        <v>109.83750000000001</v>
      </c>
    </row>
    <row r="83" spans="1:15">
      <c r="A83" s="14" t="s">
        <v>8</v>
      </c>
      <c r="B83" s="14"/>
      <c r="C83" s="14"/>
      <c r="D83" s="14"/>
      <c r="E83" s="14"/>
      <c r="F83" s="14"/>
      <c r="G83" s="14"/>
      <c r="H83" s="14">
        <v>343</v>
      </c>
      <c r="I83" s="14" t="s">
        <v>61</v>
      </c>
      <c r="J83" s="14"/>
      <c r="K83" s="53">
        <v>5640</v>
      </c>
      <c r="L83" s="15">
        <v>8000</v>
      </c>
      <c r="M83" s="16">
        <v>8787</v>
      </c>
      <c r="N83" s="64">
        <f t="shared" si="6"/>
        <v>155.79787234042553</v>
      </c>
      <c r="O83" s="64">
        <f t="shared" si="7"/>
        <v>109.83750000000001</v>
      </c>
    </row>
    <row r="84" spans="1:15">
      <c r="A84" s="14"/>
      <c r="B84" s="14"/>
      <c r="C84" s="14"/>
      <c r="D84" s="14"/>
      <c r="E84" s="14"/>
      <c r="F84" s="14"/>
      <c r="G84" s="14"/>
      <c r="H84" s="14">
        <v>37</v>
      </c>
      <c r="I84" s="14" t="s">
        <v>62</v>
      </c>
      <c r="J84" s="14"/>
      <c r="K84" s="53">
        <f>SUM(K85)</f>
        <v>433904</v>
      </c>
      <c r="L84" s="15">
        <f>SUM(L85)</f>
        <v>346590</v>
      </c>
      <c r="M84" s="44">
        <f>SUM(M85)</f>
        <v>347492</v>
      </c>
      <c r="N84" s="64">
        <f t="shared" si="6"/>
        <v>80.084995759430655</v>
      </c>
      <c r="O84" s="64">
        <f t="shared" si="7"/>
        <v>100.26024986295046</v>
      </c>
    </row>
    <row r="85" spans="1:15">
      <c r="A85" s="14" t="s">
        <v>8</v>
      </c>
      <c r="B85" s="14"/>
      <c r="C85" s="14"/>
      <c r="D85" s="14" t="s">
        <v>10</v>
      </c>
      <c r="E85" s="14"/>
      <c r="F85" s="14"/>
      <c r="G85" s="14"/>
      <c r="H85" s="14">
        <v>372</v>
      </c>
      <c r="I85" s="14" t="s">
        <v>63</v>
      </c>
      <c r="J85" s="14"/>
      <c r="K85" s="53">
        <v>433904</v>
      </c>
      <c r="L85" s="15">
        <v>346590</v>
      </c>
      <c r="M85" s="16">
        <v>347492</v>
      </c>
      <c r="N85" s="64">
        <f t="shared" si="6"/>
        <v>80.084995759430655</v>
      </c>
      <c r="O85" s="64">
        <f t="shared" si="7"/>
        <v>100.26024986295046</v>
      </c>
    </row>
    <row r="86" spans="1:15">
      <c r="A86" s="14"/>
      <c r="B86" s="14"/>
      <c r="C86" s="14"/>
      <c r="D86" s="14"/>
      <c r="E86" s="14"/>
      <c r="F86" s="14"/>
      <c r="G86" s="14"/>
      <c r="H86" s="14">
        <v>38</v>
      </c>
      <c r="I86" s="14" t="s">
        <v>64</v>
      </c>
      <c r="J86" s="14"/>
      <c r="K86" s="53">
        <f>SUM(K87:K89)</f>
        <v>749638</v>
      </c>
      <c r="L86" s="15">
        <f>SUM(L87:L89)</f>
        <v>659571</v>
      </c>
      <c r="M86" s="44">
        <f>SUM(M87:M89)</f>
        <v>650774</v>
      </c>
      <c r="N86" s="64">
        <f t="shared" si="6"/>
        <v>86.811767813264538</v>
      </c>
      <c r="O86" s="64">
        <f t="shared" si="7"/>
        <v>98.666254277401521</v>
      </c>
    </row>
    <row r="87" spans="1:15">
      <c r="A87" s="14" t="s">
        <v>8</v>
      </c>
      <c r="B87" s="14"/>
      <c r="C87" s="14"/>
      <c r="D87" s="14" t="s">
        <v>10</v>
      </c>
      <c r="E87" s="14"/>
      <c r="F87" s="14"/>
      <c r="G87" s="14"/>
      <c r="H87" s="14">
        <v>381</v>
      </c>
      <c r="I87" s="14" t="s">
        <v>65</v>
      </c>
      <c r="J87" s="14"/>
      <c r="K87" s="53">
        <v>499638</v>
      </c>
      <c r="L87" s="15">
        <v>527500</v>
      </c>
      <c r="M87" s="16">
        <v>518920</v>
      </c>
      <c r="N87" s="64">
        <f t="shared" si="6"/>
        <v>103.8591940564969</v>
      </c>
      <c r="O87" s="64">
        <f t="shared" si="7"/>
        <v>98.373459715639811</v>
      </c>
    </row>
    <row r="88" spans="1:15" s="57" customFormat="1">
      <c r="A88" s="58"/>
      <c r="B88" s="58"/>
      <c r="C88" s="58"/>
      <c r="D88" s="58"/>
      <c r="E88" s="58"/>
      <c r="F88" s="58"/>
      <c r="G88" s="58"/>
      <c r="H88" s="58" t="s">
        <v>258</v>
      </c>
      <c r="I88" s="226" t="s">
        <v>259</v>
      </c>
      <c r="J88" s="226"/>
      <c r="K88" s="53">
        <v>0</v>
      </c>
      <c r="L88" s="44">
        <v>20071</v>
      </c>
      <c r="M88" s="16">
        <v>20071</v>
      </c>
      <c r="N88" s="64" t="s">
        <v>431</v>
      </c>
      <c r="O88" s="64">
        <f t="shared" si="7"/>
        <v>100</v>
      </c>
    </row>
    <row r="89" spans="1:15">
      <c r="A89" s="14"/>
      <c r="B89" s="14"/>
      <c r="C89" s="14"/>
      <c r="D89" s="14" t="s">
        <v>10</v>
      </c>
      <c r="E89" s="14"/>
      <c r="F89" s="14" t="s">
        <v>6</v>
      </c>
      <c r="G89" s="14"/>
      <c r="H89" s="14">
        <v>386</v>
      </c>
      <c r="I89" s="14" t="s">
        <v>66</v>
      </c>
      <c r="J89" s="14"/>
      <c r="K89" s="53">
        <v>250000</v>
      </c>
      <c r="L89" s="15">
        <v>112000</v>
      </c>
      <c r="M89" s="16">
        <v>111783</v>
      </c>
      <c r="N89" s="64">
        <f t="shared" si="6"/>
        <v>44.713200000000001</v>
      </c>
      <c r="O89" s="64">
        <f t="shared" si="7"/>
        <v>99.806249999999991</v>
      </c>
    </row>
    <row r="90" spans="1:15">
      <c r="A90" s="35"/>
      <c r="B90" s="35"/>
      <c r="C90" s="35"/>
      <c r="D90" s="35"/>
      <c r="E90" s="35"/>
      <c r="F90" s="35"/>
      <c r="G90" s="35"/>
      <c r="H90" s="35">
        <v>4</v>
      </c>
      <c r="I90" s="35" t="s">
        <v>17</v>
      </c>
      <c r="J90" s="35"/>
      <c r="K90" s="36">
        <f>K91+K93</f>
        <v>2018747</v>
      </c>
      <c r="L90" s="36">
        <f>L91+L93</f>
        <v>7120375</v>
      </c>
      <c r="M90" s="36">
        <f>M91+M93</f>
        <v>2474038</v>
      </c>
      <c r="N90" s="63">
        <f>M90/K90*100</f>
        <v>122.55314806659774</v>
      </c>
      <c r="O90" s="63">
        <f>M90/L90*100</f>
        <v>34.745894703579516</v>
      </c>
    </row>
    <row r="91" spans="1:15">
      <c r="A91" s="20"/>
      <c r="B91" s="20"/>
      <c r="C91" s="20"/>
      <c r="D91" s="20"/>
      <c r="E91" s="20"/>
      <c r="F91" s="20"/>
      <c r="G91" s="20"/>
      <c r="H91" s="37" t="s">
        <v>67</v>
      </c>
      <c r="I91" s="20" t="s">
        <v>68</v>
      </c>
      <c r="J91" s="20"/>
      <c r="K91" s="38">
        <f>K92</f>
        <v>131750</v>
      </c>
      <c r="L91" s="38">
        <f>L92</f>
        <v>0</v>
      </c>
      <c r="M91" s="52">
        <f>M92</f>
        <v>0</v>
      </c>
      <c r="N91" s="64" t="s">
        <v>431</v>
      </c>
      <c r="O91" s="95" t="s">
        <v>431</v>
      </c>
    </row>
    <row r="92" spans="1:15">
      <c r="A92" s="20" t="s">
        <v>8</v>
      </c>
      <c r="B92" s="20"/>
      <c r="C92" s="20" t="s">
        <v>13</v>
      </c>
      <c r="D92" s="20" t="s">
        <v>10</v>
      </c>
      <c r="E92" s="20"/>
      <c r="F92" s="20"/>
      <c r="G92" s="20"/>
      <c r="H92" s="37" t="s">
        <v>69</v>
      </c>
      <c r="I92" s="20" t="s">
        <v>70</v>
      </c>
      <c r="J92" s="20"/>
      <c r="K92" s="38">
        <v>131750</v>
      </c>
      <c r="L92" s="38">
        <v>0</v>
      </c>
      <c r="M92" s="46">
        <v>0</v>
      </c>
      <c r="N92" s="64" t="s">
        <v>431</v>
      </c>
      <c r="O92" s="95" t="s">
        <v>431</v>
      </c>
    </row>
    <row r="93" spans="1:15">
      <c r="A93" s="14"/>
      <c r="B93" s="14"/>
      <c r="C93" s="14"/>
      <c r="D93" s="14"/>
      <c r="E93" s="14"/>
      <c r="F93" s="14"/>
      <c r="G93" s="14"/>
      <c r="H93" s="14">
        <v>42</v>
      </c>
      <c r="I93" s="14" t="s">
        <v>71</v>
      </c>
      <c r="J93" s="14"/>
      <c r="K93" s="44">
        <f>SUM(K94:K96)</f>
        <v>1886997</v>
      </c>
      <c r="L93" s="44">
        <f>SUM(L94:L96)</f>
        <v>7120375</v>
      </c>
      <c r="M93" s="46">
        <f>M94+M95+M96</f>
        <v>2474038</v>
      </c>
      <c r="N93" s="64">
        <f t="shared" ref="N93:N96" si="8">M93/K93*100</f>
        <v>131.10980038654009</v>
      </c>
      <c r="O93" s="95">
        <f t="shared" ref="O93:O96" si="9">M93/L93*100</f>
        <v>34.745894703579516</v>
      </c>
    </row>
    <row r="94" spans="1:15">
      <c r="A94" s="14"/>
      <c r="B94" s="14"/>
      <c r="C94" s="14" t="s">
        <v>13</v>
      </c>
      <c r="D94" s="14" t="s">
        <v>10</v>
      </c>
      <c r="E94" s="14"/>
      <c r="F94" s="14"/>
      <c r="G94" s="14"/>
      <c r="H94" s="14">
        <v>421</v>
      </c>
      <c r="I94" s="14" t="s">
        <v>72</v>
      </c>
      <c r="J94" s="14"/>
      <c r="K94" s="44">
        <v>1772221</v>
      </c>
      <c r="L94" s="15">
        <v>6670000</v>
      </c>
      <c r="M94" s="46">
        <v>2024129</v>
      </c>
      <c r="N94" s="64">
        <f t="shared" si="8"/>
        <v>114.2142543170406</v>
      </c>
      <c r="O94" s="95">
        <f t="shared" si="9"/>
        <v>30.346761619190403</v>
      </c>
    </row>
    <row r="95" spans="1:15">
      <c r="A95" s="14"/>
      <c r="B95" s="14"/>
      <c r="C95" s="14"/>
      <c r="D95" s="14"/>
      <c r="E95" s="14"/>
      <c r="F95" s="14"/>
      <c r="G95" s="14"/>
      <c r="H95" s="14" t="s">
        <v>73</v>
      </c>
      <c r="I95" s="14" t="s">
        <v>74</v>
      </c>
      <c r="J95" s="14"/>
      <c r="K95" s="44">
        <v>101026</v>
      </c>
      <c r="L95" s="15">
        <v>35000</v>
      </c>
      <c r="M95" s="46">
        <v>34534</v>
      </c>
      <c r="N95" s="64">
        <f t="shared" si="8"/>
        <v>34.183279551798549</v>
      </c>
      <c r="O95" s="95">
        <f t="shared" si="9"/>
        <v>98.668571428571425</v>
      </c>
    </row>
    <row r="96" spans="1:15">
      <c r="A96" s="14"/>
      <c r="B96" s="14"/>
      <c r="C96" s="14"/>
      <c r="D96" s="14"/>
      <c r="E96" s="14"/>
      <c r="F96" s="14"/>
      <c r="G96" s="14"/>
      <c r="H96" s="58" t="s">
        <v>256</v>
      </c>
      <c r="I96" s="226" t="s">
        <v>257</v>
      </c>
      <c r="J96" s="226"/>
      <c r="K96" s="44">
        <v>13750</v>
      </c>
      <c r="L96" s="44">
        <v>415375</v>
      </c>
      <c r="M96" s="54">
        <v>415375</v>
      </c>
      <c r="N96" s="64">
        <f t="shared" si="8"/>
        <v>3020.909090909091</v>
      </c>
      <c r="O96" s="95">
        <f t="shared" si="9"/>
        <v>100</v>
      </c>
    </row>
    <row r="97" spans="1:15">
      <c r="A97" s="185"/>
      <c r="B97" s="185"/>
      <c r="C97" s="185"/>
      <c r="D97" s="185"/>
      <c r="E97" s="185"/>
      <c r="F97" s="185"/>
      <c r="G97" s="185"/>
      <c r="H97" s="185" t="s">
        <v>19</v>
      </c>
      <c r="I97" s="185"/>
      <c r="J97" s="185"/>
      <c r="K97" s="186"/>
      <c r="L97" s="185"/>
      <c r="M97" s="187"/>
      <c r="N97" s="188"/>
      <c r="O97" s="184"/>
    </row>
    <row r="98" spans="1:15">
      <c r="A98" s="32"/>
      <c r="B98" s="32"/>
      <c r="C98" s="32"/>
      <c r="D98" s="32"/>
      <c r="E98" s="32"/>
      <c r="F98" s="32"/>
      <c r="G98" s="32"/>
      <c r="H98" s="32">
        <v>8</v>
      </c>
      <c r="I98" s="32" t="s">
        <v>20</v>
      </c>
      <c r="J98" s="32"/>
      <c r="K98" s="33">
        <f>K99</f>
        <v>200000</v>
      </c>
      <c r="L98" s="33">
        <v>0</v>
      </c>
      <c r="M98" s="33">
        <v>0</v>
      </c>
      <c r="N98" s="97">
        <v>0</v>
      </c>
      <c r="O98" s="94">
        <v>0</v>
      </c>
    </row>
    <row r="99" spans="1:15">
      <c r="A99" s="14"/>
      <c r="B99" s="14"/>
      <c r="C99" s="14"/>
      <c r="D99" s="14"/>
      <c r="E99" s="14"/>
      <c r="F99" s="14"/>
      <c r="G99" s="14"/>
      <c r="H99" s="17" t="s">
        <v>75</v>
      </c>
      <c r="I99" s="14" t="s">
        <v>76</v>
      </c>
      <c r="J99" s="14"/>
      <c r="K99" s="44">
        <f>K100</f>
        <v>200000</v>
      </c>
      <c r="L99" s="15">
        <v>0</v>
      </c>
      <c r="M99" s="15">
        <v>0</v>
      </c>
      <c r="N99" s="93">
        <v>0</v>
      </c>
      <c r="O99" s="96">
        <v>0</v>
      </c>
    </row>
    <row r="100" spans="1:15">
      <c r="A100" s="14"/>
      <c r="B100" s="14"/>
      <c r="C100" s="14"/>
      <c r="D100" s="14"/>
      <c r="E100" s="14"/>
      <c r="F100" s="14"/>
      <c r="G100" s="14"/>
      <c r="H100" s="17" t="s">
        <v>77</v>
      </c>
      <c r="I100" s="14" t="s">
        <v>78</v>
      </c>
      <c r="J100" s="14"/>
      <c r="K100" s="44">
        <v>200000</v>
      </c>
      <c r="L100" s="15">
        <v>0</v>
      </c>
      <c r="M100" s="15">
        <v>0</v>
      </c>
      <c r="N100" s="93">
        <v>0</v>
      </c>
      <c r="O100" s="96">
        <v>0</v>
      </c>
    </row>
    <row r="101" spans="1:15">
      <c r="A101" s="32"/>
      <c r="B101" s="32"/>
      <c r="C101" s="32"/>
      <c r="D101" s="32"/>
      <c r="E101" s="32"/>
      <c r="F101" s="32"/>
      <c r="G101" s="32"/>
      <c r="H101" s="32">
        <v>5</v>
      </c>
      <c r="I101" s="32" t="s">
        <v>21</v>
      </c>
      <c r="J101" s="32"/>
      <c r="K101" s="90">
        <v>0</v>
      </c>
      <c r="L101" s="33">
        <v>0</v>
      </c>
      <c r="M101" s="33">
        <v>0</v>
      </c>
      <c r="N101" s="94">
        <v>0</v>
      </c>
      <c r="O101" s="94">
        <v>0</v>
      </c>
    </row>
    <row r="102" spans="1:15">
      <c r="A102" s="14"/>
      <c r="B102" s="14"/>
      <c r="C102" s="14"/>
      <c r="D102" s="14"/>
      <c r="E102" s="14"/>
      <c r="F102" s="14"/>
      <c r="G102" s="14"/>
      <c r="H102" s="17" t="s">
        <v>79</v>
      </c>
      <c r="I102" s="14" t="s">
        <v>80</v>
      </c>
      <c r="J102" s="14"/>
      <c r="K102" s="77">
        <v>0</v>
      </c>
      <c r="L102" s="15">
        <v>0</v>
      </c>
      <c r="M102" s="15">
        <v>0</v>
      </c>
      <c r="N102" s="93">
        <v>0</v>
      </c>
      <c r="O102" s="93">
        <v>0</v>
      </c>
    </row>
    <row r="103" spans="1:15">
      <c r="A103" s="14"/>
      <c r="B103" s="14"/>
      <c r="C103" s="14"/>
      <c r="D103" s="14"/>
      <c r="E103" s="14"/>
      <c r="F103" s="14"/>
      <c r="G103" s="14"/>
      <c r="H103" s="17" t="s">
        <v>81</v>
      </c>
      <c r="I103" s="14" t="s">
        <v>82</v>
      </c>
      <c r="J103" s="14"/>
      <c r="K103" s="77">
        <v>0</v>
      </c>
      <c r="L103" s="15">
        <v>0</v>
      </c>
      <c r="M103" s="15">
        <v>0</v>
      </c>
      <c r="N103" s="93">
        <v>0</v>
      </c>
      <c r="O103" s="93">
        <v>0</v>
      </c>
    </row>
    <row r="104" spans="1: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72"/>
      <c r="L104" s="14"/>
      <c r="M104" s="1"/>
    </row>
    <row r="105" spans="1:15">
      <c r="A105" s="10"/>
      <c r="B105" s="10"/>
      <c r="C105" s="10"/>
      <c r="D105" s="10"/>
      <c r="E105" s="10"/>
      <c r="F105" s="10"/>
      <c r="G105" s="10"/>
      <c r="H105" s="10" t="s">
        <v>83</v>
      </c>
      <c r="I105" s="10"/>
      <c r="J105" s="10"/>
      <c r="K105" s="73"/>
      <c r="L105" s="10"/>
      <c r="M105" s="12"/>
      <c r="N105" s="13"/>
      <c r="O105" s="13"/>
    </row>
    <row r="106" spans="1:15">
      <c r="A106" s="32"/>
      <c r="B106" s="32"/>
      <c r="C106" s="32"/>
      <c r="D106" s="32"/>
      <c r="E106" s="32"/>
      <c r="F106" s="32"/>
      <c r="G106" s="32"/>
      <c r="H106" s="32">
        <v>9</v>
      </c>
      <c r="I106" s="32" t="s">
        <v>24</v>
      </c>
      <c r="J106" s="32"/>
      <c r="K106" s="33">
        <f t="shared" ref="K106:M107" si="10">K107</f>
        <v>4043939</v>
      </c>
      <c r="L106" s="39">
        <f t="shared" si="10"/>
        <v>4043939</v>
      </c>
      <c r="M106" s="197">
        <f t="shared" si="10"/>
        <v>5357871</v>
      </c>
      <c r="N106" s="198">
        <f>M106/K106*100</f>
        <v>132.49139020148425</v>
      </c>
      <c r="O106" s="198">
        <f>M106/L106*100</f>
        <v>132.49139020148425</v>
      </c>
    </row>
    <row r="107" spans="1:15">
      <c r="A107" s="14"/>
      <c r="B107" s="14"/>
      <c r="C107" s="14"/>
      <c r="D107" s="14"/>
      <c r="E107" s="14"/>
      <c r="F107" s="14"/>
      <c r="G107" s="14"/>
      <c r="H107" s="14">
        <v>92</v>
      </c>
      <c r="I107" s="14" t="s">
        <v>84</v>
      </c>
      <c r="J107" s="14"/>
      <c r="K107" s="44">
        <f t="shared" si="10"/>
        <v>4043939</v>
      </c>
      <c r="L107" s="34">
        <f t="shared" si="10"/>
        <v>4043939</v>
      </c>
      <c r="M107" s="54">
        <f t="shared" si="10"/>
        <v>5357871</v>
      </c>
      <c r="N107" s="54">
        <f>M107/K107*100</f>
        <v>132.49139020148425</v>
      </c>
      <c r="O107" s="54">
        <f>M107/L107*100</f>
        <v>132.49139020148425</v>
      </c>
    </row>
    <row r="108" spans="1:15">
      <c r="A108" s="14"/>
      <c r="B108" s="14"/>
      <c r="C108" s="14"/>
      <c r="D108" s="14"/>
      <c r="E108" s="14"/>
      <c r="F108" s="14"/>
      <c r="G108" s="14"/>
      <c r="H108" s="14">
        <v>922</v>
      </c>
      <c r="I108" s="14" t="s">
        <v>85</v>
      </c>
      <c r="J108" s="14"/>
      <c r="K108" s="44">
        <v>4043939</v>
      </c>
      <c r="L108" s="34">
        <v>4043939</v>
      </c>
      <c r="M108" s="54">
        <v>5357871</v>
      </c>
      <c r="N108" s="54">
        <f>M108/K108*100</f>
        <v>132.49139020148425</v>
      </c>
      <c r="O108" s="54">
        <f>M108/L108*100</f>
        <v>132.49139020148425</v>
      </c>
    </row>
    <row r="109" spans="1: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58"/>
      <c r="L109" s="34"/>
      <c r="M109" s="1"/>
    </row>
    <row r="110" spans="1:15">
      <c r="A110" s="223" t="s">
        <v>285</v>
      </c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223"/>
      <c r="O110" s="223"/>
    </row>
    <row r="111" spans="1:15">
      <c r="A111" s="221" t="s">
        <v>86</v>
      </c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1"/>
      <c r="M111" s="221"/>
      <c r="N111" s="221"/>
      <c r="O111" s="221"/>
    </row>
    <row r="112" spans="1: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58"/>
      <c r="L112" s="34"/>
      <c r="M112" s="1"/>
    </row>
    <row r="113" spans="1:13">
      <c r="A113" s="1"/>
      <c r="B113" s="1"/>
      <c r="C113" s="1"/>
      <c r="D113" s="1"/>
      <c r="E113" s="1"/>
      <c r="F113" s="1"/>
      <c r="G113" s="1"/>
      <c r="H113" s="14"/>
      <c r="I113" s="14"/>
      <c r="J113" s="14"/>
      <c r="K113" s="58"/>
      <c r="L113" s="14"/>
      <c r="M113" s="1"/>
    </row>
    <row r="114" spans="1:13">
      <c r="A114" s="1"/>
      <c r="B114" s="1"/>
      <c r="C114" s="1"/>
      <c r="D114" s="1"/>
      <c r="E114" s="1"/>
      <c r="F114" s="1"/>
      <c r="G114" s="1"/>
      <c r="H114" s="14"/>
      <c r="I114" s="31" t="s">
        <v>5</v>
      </c>
      <c r="J114" s="31"/>
      <c r="K114" s="31"/>
      <c r="L114" s="14"/>
      <c r="M114" s="1"/>
    </row>
    <row r="115" spans="1:13">
      <c r="A115" s="1"/>
      <c r="B115" s="1"/>
      <c r="C115" s="1"/>
      <c r="D115" s="1"/>
      <c r="E115" s="1"/>
      <c r="F115" s="1"/>
      <c r="G115" s="1"/>
      <c r="H115" s="14">
        <v>1</v>
      </c>
      <c r="I115" s="14" t="s">
        <v>87</v>
      </c>
      <c r="J115" s="14"/>
      <c r="K115" s="58"/>
      <c r="L115" s="14"/>
      <c r="M115" s="1"/>
    </row>
    <row r="116" spans="1:13">
      <c r="A116" s="1"/>
      <c r="B116" s="1"/>
      <c r="C116" s="1"/>
      <c r="D116" s="1"/>
      <c r="E116" s="1"/>
      <c r="F116" s="1"/>
      <c r="G116" s="1"/>
      <c r="H116" s="14">
        <v>2</v>
      </c>
      <c r="I116" s="14" t="s">
        <v>88</v>
      </c>
      <c r="J116" s="14"/>
      <c r="K116" s="58"/>
      <c r="L116" s="14"/>
      <c r="M116" s="1"/>
    </row>
    <row r="117" spans="1:13">
      <c r="A117" s="1"/>
      <c r="B117" s="1"/>
      <c r="C117" s="1"/>
      <c r="D117" s="1"/>
      <c r="E117" s="1"/>
      <c r="F117" s="1"/>
      <c r="G117" s="1"/>
      <c r="H117" s="14">
        <v>3</v>
      </c>
      <c r="I117" s="14" t="s">
        <v>89</v>
      </c>
      <c r="J117" s="14"/>
      <c r="K117" s="58"/>
      <c r="L117" s="14"/>
      <c r="M117" s="1"/>
    </row>
    <row r="118" spans="1:13">
      <c r="A118" s="1"/>
      <c r="B118" s="1"/>
      <c r="C118" s="1"/>
      <c r="D118" s="1"/>
      <c r="E118" s="1"/>
      <c r="F118" s="1"/>
      <c r="G118" s="1"/>
      <c r="H118" s="14">
        <v>4</v>
      </c>
      <c r="I118" s="14" t="s">
        <v>90</v>
      </c>
      <c r="J118" s="14"/>
      <c r="K118" s="58"/>
      <c r="L118" s="14"/>
      <c r="M118" s="1"/>
    </row>
    <row r="119" spans="1:13">
      <c r="A119" s="1"/>
      <c r="B119" s="1"/>
      <c r="C119" s="1"/>
      <c r="D119" s="1"/>
      <c r="E119" s="1"/>
      <c r="F119" s="1"/>
      <c r="G119" s="1"/>
      <c r="H119" s="14">
        <v>5</v>
      </c>
      <c r="I119" s="14" t="s">
        <v>91</v>
      </c>
      <c r="J119" s="14"/>
      <c r="K119" s="58"/>
      <c r="L119" s="14"/>
      <c r="M119" s="1"/>
    </row>
    <row r="120" spans="1:13">
      <c r="A120" s="1"/>
      <c r="B120" s="1"/>
      <c r="C120" s="1"/>
      <c r="D120" s="1"/>
      <c r="E120" s="1"/>
      <c r="F120" s="1"/>
      <c r="G120" s="1"/>
      <c r="H120" s="14">
        <v>6</v>
      </c>
      <c r="I120" s="14" t="s">
        <v>92</v>
      </c>
      <c r="J120" s="14"/>
      <c r="K120" s="58"/>
      <c r="L120" s="14"/>
      <c r="M120" s="1"/>
    </row>
    <row r="121" spans="1:13">
      <c r="A121" s="1"/>
      <c r="B121" s="1"/>
      <c r="C121" s="1"/>
      <c r="D121" s="1"/>
      <c r="E121" s="1"/>
      <c r="F121" s="1"/>
      <c r="G121" s="1"/>
      <c r="H121" s="14">
        <v>7</v>
      </c>
      <c r="I121" s="58" t="s">
        <v>411</v>
      </c>
      <c r="J121" s="14"/>
      <c r="K121" s="58"/>
      <c r="L121" s="14"/>
      <c r="M121" s="1"/>
    </row>
    <row r="122" spans="1:13">
      <c r="A122" s="1"/>
      <c r="B122" s="1"/>
      <c r="C122" s="1"/>
      <c r="D122" s="1"/>
      <c r="E122" s="1"/>
      <c r="F122" s="1"/>
      <c r="G122" s="1"/>
      <c r="H122" s="14"/>
      <c r="I122" s="14"/>
      <c r="J122" s="14"/>
      <c r="K122" s="58"/>
      <c r="L122" s="1"/>
      <c r="M122" s="1"/>
    </row>
  </sheetData>
  <mergeCells count="22">
    <mergeCell ref="A42:O42"/>
    <mergeCell ref="A110:O110"/>
    <mergeCell ref="A111:O111"/>
    <mergeCell ref="A41:O41"/>
    <mergeCell ref="A17:O17"/>
    <mergeCell ref="I96:J96"/>
    <mergeCell ref="I88:J88"/>
    <mergeCell ref="I61:J61"/>
    <mergeCell ref="I63:J63"/>
    <mergeCell ref="I64:J64"/>
    <mergeCell ref="A3:J3"/>
    <mergeCell ref="A18:M18"/>
    <mergeCell ref="A5:O5"/>
    <mergeCell ref="J7:L7"/>
    <mergeCell ref="A4:O4"/>
    <mergeCell ref="A10:M10"/>
    <mergeCell ref="A12:M12"/>
    <mergeCell ref="A13:M13"/>
    <mergeCell ref="A14:M14"/>
    <mergeCell ref="A11:M11"/>
    <mergeCell ref="A15:M15"/>
    <mergeCell ref="A9:J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97"/>
  <sheetViews>
    <sheetView topLeftCell="A272" workbookViewId="0">
      <selection activeCell="W11" sqref="W11"/>
    </sheetView>
  </sheetViews>
  <sheetFormatPr defaultRowHeight="14.4"/>
  <cols>
    <col min="1" max="1" width="9.5546875" customWidth="1"/>
    <col min="2" max="2" width="2.44140625" customWidth="1"/>
    <col min="3" max="3" width="2.33203125" customWidth="1"/>
    <col min="4" max="5" width="2.6640625" customWidth="1"/>
    <col min="6" max="6" width="2.44140625" customWidth="1"/>
    <col min="7" max="7" width="2.6640625" customWidth="1"/>
    <col min="8" max="8" width="2.44140625" customWidth="1"/>
    <col min="9" max="9" width="4.88671875" customWidth="1"/>
    <col min="10" max="10" width="8.6640625" customWidth="1"/>
    <col min="12" max="12" width="34" customWidth="1"/>
    <col min="13" max="13" width="10.88671875" style="57" customWidth="1"/>
    <col min="14" max="14" width="11.5546875" customWidth="1"/>
    <col min="15" max="15" width="10.6640625" customWidth="1"/>
    <col min="16" max="16" width="7.6640625" customWidth="1"/>
    <col min="17" max="17" width="6.5546875" customWidth="1"/>
    <col min="22" max="22" width="15.88671875" bestFit="1" customWidth="1"/>
    <col min="23" max="23" width="17.109375" customWidth="1"/>
  </cols>
  <sheetData>
    <row r="1" spans="1:27" ht="15.6">
      <c r="A1" s="219" t="s">
        <v>373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</row>
    <row r="2" spans="1:27" ht="15.6">
      <c r="A2" s="47"/>
      <c r="B2" s="47"/>
      <c r="C2" s="42"/>
      <c r="D2" s="42"/>
      <c r="E2" s="42"/>
      <c r="F2" s="42"/>
      <c r="G2" s="42"/>
      <c r="H2" s="42"/>
      <c r="I2" s="42"/>
      <c r="J2" s="42"/>
      <c r="K2" s="42"/>
      <c r="L2" s="48"/>
      <c r="M2" s="48"/>
      <c r="N2" s="41"/>
      <c r="O2" s="41"/>
      <c r="P2" s="40"/>
      <c r="Q2" s="40"/>
    </row>
    <row r="3" spans="1:27">
      <c r="A3" s="223" t="s">
        <v>372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</row>
    <row r="4" spans="1:27">
      <c r="A4" s="41" t="s">
        <v>382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67"/>
      <c r="Q4" s="67"/>
      <c r="R4" s="67"/>
    </row>
    <row r="5" spans="1:27">
      <c r="A5" s="154" t="s">
        <v>377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63"/>
      <c r="O5" s="163"/>
      <c r="P5" s="67"/>
      <c r="Q5" s="67"/>
      <c r="R5" s="67"/>
    </row>
    <row r="6" spans="1:27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58"/>
      <c r="N6" s="41"/>
      <c r="O6" s="41"/>
      <c r="P6" s="40"/>
      <c r="Q6" s="40"/>
    </row>
    <row r="7" spans="1:27">
      <c r="A7" s="99" t="s">
        <v>93</v>
      </c>
      <c r="B7" s="100"/>
      <c r="C7" s="100" t="s">
        <v>94</v>
      </c>
      <c r="D7" s="100"/>
      <c r="E7" s="100"/>
      <c r="F7" s="100"/>
      <c r="G7" s="100"/>
      <c r="H7" s="100"/>
      <c r="I7" s="100" t="s">
        <v>95</v>
      </c>
      <c r="J7" s="100"/>
      <c r="K7" s="100"/>
      <c r="L7" s="100"/>
      <c r="M7" s="101" t="s">
        <v>245</v>
      </c>
      <c r="N7" s="101" t="s">
        <v>2</v>
      </c>
      <c r="O7" s="101" t="s">
        <v>245</v>
      </c>
      <c r="P7" s="135" t="s">
        <v>3</v>
      </c>
      <c r="Q7" s="102" t="s">
        <v>3</v>
      </c>
    </row>
    <row r="8" spans="1:27">
      <c r="A8" s="103" t="s">
        <v>96</v>
      </c>
      <c r="B8" s="79"/>
      <c r="C8" s="79" t="s">
        <v>97</v>
      </c>
      <c r="D8" s="79"/>
      <c r="E8" s="79"/>
      <c r="F8" s="79"/>
      <c r="G8" s="79"/>
      <c r="H8" s="79"/>
      <c r="I8" s="79" t="s">
        <v>98</v>
      </c>
      <c r="J8" s="79"/>
      <c r="K8" s="79"/>
      <c r="L8" s="79"/>
      <c r="M8" s="80" t="s">
        <v>246</v>
      </c>
      <c r="N8" s="80" t="s">
        <v>4</v>
      </c>
      <c r="O8" s="80" t="s">
        <v>246</v>
      </c>
      <c r="P8" s="132" t="s">
        <v>265</v>
      </c>
      <c r="Q8" s="104" t="s">
        <v>266</v>
      </c>
      <c r="S8" s="62"/>
      <c r="T8" s="62"/>
      <c r="U8" s="62"/>
      <c r="V8" s="62"/>
      <c r="W8" s="62"/>
      <c r="X8" s="62"/>
      <c r="Y8" s="62"/>
      <c r="Z8" s="62"/>
      <c r="AA8" s="62"/>
    </row>
    <row r="9" spans="1:27">
      <c r="A9" s="103" t="s">
        <v>99</v>
      </c>
      <c r="B9" s="79"/>
      <c r="C9" s="79"/>
      <c r="D9" s="79"/>
      <c r="E9" s="79"/>
      <c r="F9" s="79"/>
      <c r="G9" s="79"/>
      <c r="H9" s="79"/>
      <c r="I9" s="79" t="s">
        <v>100</v>
      </c>
      <c r="J9" s="79"/>
      <c r="K9" s="79" t="s">
        <v>101</v>
      </c>
      <c r="L9" s="79"/>
      <c r="M9" s="80" t="s">
        <v>380</v>
      </c>
      <c r="N9" s="81"/>
      <c r="O9" s="82" t="s">
        <v>381</v>
      </c>
      <c r="P9" s="83"/>
      <c r="Q9" s="105"/>
      <c r="S9" s="62"/>
      <c r="T9" s="62"/>
      <c r="U9" s="62"/>
      <c r="V9" s="62"/>
      <c r="W9" s="62"/>
      <c r="X9" s="62"/>
      <c r="Y9" s="62"/>
      <c r="Z9" s="62"/>
      <c r="AA9" s="62"/>
    </row>
    <row r="10" spans="1:27">
      <c r="A10" s="106" t="s">
        <v>102</v>
      </c>
      <c r="B10" s="107"/>
      <c r="C10" s="107"/>
      <c r="D10" s="107"/>
      <c r="E10" s="107"/>
      <c r="F10" s="107"/>
      <c r="G10" s="107"/>
      <c r="H10" s="107"/>
      <c r="I10" s="107" t="s">
        <v>103</v>
      </c>
      <c r="J10" s="107" t="s">
        <v>104</v>
      </c>
      <c r="K10" s="107" t="s">
        <v>105</v>
      </c>
      <c r="L10" s="107"/>
      <c r="M10" s="108" t="s">
        <v>262</v>
      </c>
      <c r="N10" s="109" t="s">
        <v>263</v>
      </c>
      <c r="O10" s="109" t="s">
        <v>264</v>
      </c>
      <c r="P10" s="136"/>
      <c r="Q10" s="110"/>
      <c r="S10" s="62"/>
      <c r="T10" s="62"/>
      <c r="U10" s="62"/>
      <c r="V10" s="62"/>
      <c r="W10" s="62"/>
      <c r="X10" s="62"/>
      <c r="Y10" s="62"/>
      <c r="Z10" s="62"/>
      <c r="AA10" s="62"/>
    </row>
    <row r="11" spans="1:27">
      <c r="A11" s="123"/>
      <c r="B11" s="114">
        <v>1</v>
      </c>
      <c r="C11" s="114">
        <v>2</v>
      </c>
      <c r="D11" s="114">
        <v>3</v>
      </c>
      <c r="E11" s="114">
        <v>4</v>
      </c>
      <c r="F11" s="114">
        <v>5</v>
      </c>
      <c r="G11" s="114">
        <v>6</v>
      </c>
      <c r="H11" s="114">
        <v>7</v>
      </c>
      <c r="I11" s="114"/>
      <c r="J11" s="114" t="s">
        <v>106</v>
      </c>
      <c r="K11" s="114"/>
      <c r="L11" s="114"/>
      <c r="M11" s="115">
        <f>M12+M46</f>
        <v>7766144</v>
      </c>
      <c r="N11" s="116">
        <f>N12+N46</f>
        <v>13274936</v>
      </c>
      <c r="O11" s="116">
        <f t="shared" ref="O11" si="0">O12+O46</f>
        <v>8473128</v>
      </c>
      <c r="P11" s="133">
        <f>O11/M11*100</f>
        <v>109.1034109076525</v>
      </c>
      <c r="Q11" s="113">
        <f>O11/N11*100</f>
        <v>63.828013935434413</v>
      </c>
      <c r="S11" s="62"/>
      <c r="T11" s="62"/>
      <c r="U11" s="62"/>
      <c r="V11" s="62"/>
      <c r="W11" s="62"/>
      <c r="X11" s="62"/>
      <c r="Y11" s="62"/>
      <c r="Z11" s="62"/>
      <c r="AA11" s="62"/>
    </row>
    <row r="12" spans="1:27">
      <c r="A12" s="124"/>
      <c r="B12" s="117"/>
      <c r="C12" s="117"/>
      <c r="D12" s="117"/>
      <c r="E12" s="117"/>
      <c r="F12" s="117"/>
      <c r="G12" s="117"/>
      <c r="H12" s="117"/>
      <c r="I12" s="117"/>
      <c r="J12" s="117" t="s">
        <v>107</v>
      </c>
      <c r="K12" s="117"/>
      <c r="L12" s="117"/>
      <c r="M12" s="118">
        <f>SUM(M13)</f>
        <v>445537</v>
      </c>
      <c r="N12" s="119">
        <f>SUM(N13)</f>
        <v>526800</v>
      </c>
      <c r="O12" s="119">
        <f t="shared" ref="O12" si="1">SUM(O13)</f>
        <v>539849</v>
      </c>
      <c r="P12" s="134">
        <f t="shared" ref="P12:P75" si="2">O12/M12*100</f>
        <v>121.16816336241433</v>
      </c>
      <c r="Q12" s="120">
        <f t="shared" ref="Q12:Q79" si="3">O12/N12*100</f>
        <v>102.47703113135915</v>
      </c>
      <c r="S12" s="62"/>
      <c r="T12" s="62"/>
      <c r="U12" s="62"/>
      <c r="V12" s="62"/>
      <c r="W12" s="62"/>
      <c r="X12" s="62"/>
      <c r="Y12" s="62"/>
      <c r="Z12" s="62"/>
      <c r="AA12" s="62"/>
    </row>
    <row r="13" spans="1:27">
      <c r="A13" s="124"/>
      <c r="B13" s="117"/>
      <c r="C13" s="117"/>
      <c r="D13" s="117"/>
      <c r="E13" s="117"/>
      <c r="F13" s="117"/>
      <c r="G13" s="117"/>
      <c r="H13" s="117"/>
      <c r="I13" s="117"/>
      <c r="J13" s="117" t="s">
        <v>108</v>
      </c>
      <c r="K13" s="117"/>
      <c r="L13" s="117"/>
      <c r="M13" s="118">
        <f>SUM(M14)</f>
        <v>445537</v>
      </c>
      <c r="N13" s="119">
        <f>SUM(N14)</f>
        <v>526800</v>
      </c>
      <c r="O13" s="119">
        <f t="shared" ref="O13" si="4">SUM(O14)</f>
        <v>539849</v>
      </c>
      <c r="P13" s="134">
        <f t="shared" si="2"/>
        <v>121.16816336241433</v>
      </c>
      <c r="Q13" s="120">
        <f t="shared" si="3"/>
        <v>102.47703113135915</v>
      </c>
      <c r="S13" s="62"/>
      <c r="T13" s="62"/>
      <c r="U13" s="62"/>
      <c r="V13" s="62"/>
      <c r="W13" s="62"/>
      <c r="X13" s="62"/>
      <c r="Y13" s="62"/>
      <c r="Z13" s="62"/>
      <c r="AA13" s="62"/>
    </row>
    <row r="14" spans="1:27">
      <c r="A14" s="124"/>
      <c r="B14" s="117"/>
      <c r="C14" s="117"/>
      <c r="D14" s="117"/>
      <c r="E14" s="117"/>
      <c r="F14" s="117"/>
      <c r="G14" s="117"/>
      <c r="H14" s="117"/>
      <c r="I14" s="117" t="s">
        <v>109</v>
      </c>
      <c r="J14" s="117" t="s">
        <v>110</v>
      </c>
      <c r="K14" s="117"/>
      <c r="L14" s="117"/>
      <c r="M14" s="118">
        <f>M16+M26+M31+M41</f>
        <v>445537</v>
      </c>
      <c r="N14" s="118">
        <f t="shared" ref="N14:O14" si="5">N16+N26+N31+N41</f>
        <v>526800</v>
      </c>
      <c r="O14" s="118">
        <f t="shared" si="5"/>
        <v>539849</v>
      </c>
      <c r="P14" s="134">
        <f t="shared" si="2"/>
        <v>121.16816336241433</v>
      </c>
      <c r="Q14" s="120">
        <f t="shared" si="3"/>
        <v>102.47703113135915</v>
      </c>
      <c r="S14" s="62"/>
      <c r="T14" s="62"/>
      <c r="U14" s="62"/>
      <c r="V14" s="62"/>
      <c r="W14" s="62"/>
      <c r="X14" s="62"/>
      <c r="Y14" s="62"/>
      <c r="Z14" s="62"/>
      <c r="AA14" s="62"/>
    </row>
    <row r="15" spans="1:27">
      <c r="A15" s="138" t="s">
        <v>111</v>
      </c>
      <c r="B15" s="139" t="s">
        <v>8</v>
      </c>
      <c r="C15" s="139"/>
      <c r="D15" s="139" t="s">
        <v>13</v>
      </c>
      <c r="E15" s="139" t="s">
        <v>10</v>
      </c>
      <c r="F15" s="139"/>
      <c r="G15" s="139"/>
      <c r="H15" s="139"/>
      <c r="I15" s="139"/>
      <c r="J15" s="139" t="s">
        <v>229</v>
      </c>
      <c r="K15" s="139"/>
      <c r="L15" s="139"/>
      <c r="M15" s="140"/>
      <c r="N15" s="141"/>
      <c r="O15" s="141"/>
      <c r="P15" s="142"/>
      <c r="Q15" s="143"/>
      <c r="S15" s="62"/>
      <c r="T15" s="62"/>
      <c r="U15" s="62"/>
      <c r="V15" s="62"/>
      <c r="W15" s="62"/>
      <c r="X15" s="62"/>
      <c r="Y15" s="62"/>
      <c r="Z15" s="62"/>
      <c r="AA15" s="62"/>
    </row>
    <row r="16" spans="1:27">
      <c r="A16" s="138"/>
      <c r="B16" s="139"/>
      <c r="C16" s="139"/>
      <c r="D16" s="139"/>
      <c r="E16" s="139"/>
      <c r="F16" s="139"/>
      <c r="G16" s="139"/>
      <c r="H16" s="139"/>
      <c r="I16" s="139"/>
      <c r="J16" s="139" t="s">
        <v>112</v>
      </c>
      <c r="K16" s="139"/>
      <c r="L16" s="139"/>
      <c r="M16" s="140">
        <f>M17+M21</f>
        <v>259992</v>
      </c>
      <c r="N16" s="144">
        <f>N17+N21</f>
        <v>315000</v>
      </c>
      <c r="O16" s="144">
        <f>O17+O21</f>
        <v>313981</v>
      </c>
      <c r="P16" s="142">
        <f t="shared" si="2"/>
        <v>120.76563894273671</v>
      </c>
      <c r="Q16" s="143">
        <f>O16/N16*100</f>
        <v>99.676507936507946</v>
      </c>
      <c r="S16" s="62"/>
      <c r="T16" s="62"/>
      <c r="U16" s="62"/>
      <c r="V16" s="62"/>
      <c r="W16" s="62"/>
      <c r="X16" s="62"/>
      <c r="Y16" s="62"/>
      <c r="Z16" s="62"/>
      <c r="AA16" s="62"/>
    </row>
    <row r="17" spans="1:27">
      <c r="A17" s="147" t="s">
        <v>113</v>
      </c>
      <c r="B17" s="148" t="s">
        <v>8</v>
      </c>
      <c r="C17" s="148"/>
      <c r="D17" s="148" t="s">
        <v>13</v>
      </c>
      <c r="E17" s="148" t="s">
        <v>10</v>
      </c>
      <c r="F17" s="148"/>
      <c r="G17" s="148"/>
      <c r="H17" s="148"/>
      <c r="I17" s="148" t="s">
        <v>109</v>
      </c>
      <c r="J17" s="148" t="s">
        <v>114</v>
      </c>
      <c r="K17" s="148"/>
      <c r="L17" s="148"/>
      <c r="M17" s="149">
        <f>SUM(M18)</f>
        <v>243364</v>
      </c>
      <c r="N17" s="149">
        <f>SUM(N18)</f>
        <v>238000</v>
      </c>
      <c r="O17" s="149">
        <f t="shared" ref="O17" si="6">SUM(O18)</f>
        <v>237258</v>
      </c>
      <c r="P17" s="151">
        <f t="shared" si="2"/>
        <v>97.491001134103655</v>
      </c>
      <c r="Q17" s="152">
        <f t="shared" si="3"/>
        <v>99.688235294117646</v>
      </c>
      <c r="S17" s="62"/>
      <c r="T17" s="62"/>
      <c r="U17" s="62"/>
      <c r="V17" s="62"/>
      <c r="W17" s="62"/>
      <c r="X17" s="62"/>
      <c r="Y17" s="62"/>
      <c r="Z17" s="62"/>
      <c r="AA17" s="62"/>
    </row>
    <row r="18" spans="1:27">
      <c r="A18" s="125" t="s">
        <v>113</v>
      </c>
      <c r="B18" s="51"/>
      <c r="C18" s="51"/>
      <c r="D18" s="51"/>
      <c r="E18" s="51"/>
      <c r="F18" s="51"/>
      <c r="G18" s="51"/>
      <c r="H18" s="51"/>
      <c r="I18" s="51" t="s">
        <v>109</v>
      </c>
      <c r="J18" s="51">
        <v>3</v>
      </c>
      <c r="K18" s="51" t="s">
        <v>15</v>
      </c>
      <c r="L18" s="51"/>
      <c r="M18" s="76">
        <f t="shared" ref="M18:O19" si="7">M19</f>
        <v>243364</v>
      </c>
      <c r="N18" s="76">
        <f t="shared" si="7"/>
        <v>238000</v>
      </c>
      <c r="O18" s="76">
        <f t="shared" si="7"/>
        <v>237258</v>
      </c>
      <c r="P18" s="98">
        <f t="shared" si="2"/>
        <v>97.491001134103655</v>
      </c>
      <c r="Q18" s="111">
        <f t="shared" si="3"/>
        <v>99.688235294117646</v>
      </c>
      <c r="S18" s="62"/>
      <c r="T18" s="62"/>
      <c r="U18" s="62"/>
      <c r="V18" s="62"/>
      <c r="W18" s="62"/>
      <c r="X18" s="62"/>
      <c r="Y18" s="62"/>
      <c r="Z18" s="62"/>
      <c r="AA18" s="62"/>
    </row>
    <row r="19" spans="1:27">
      <c r="A19" s="125" t="s">
        <v>113</v>
      </c>
      <c r="B19" s="51"/>
      <c r="C19" s="51"/>
      <c r="D19" s="51"/>
      <c r="E19" s="51"/>
      <c r="F19" s="51"/>
      <c r="G19" s="51"/>
      <c r="H19" s="51"/>
      <c r="I19" s="51" t="s">
        <v>109</v>
      </c>
      <c r="J19" s="51">
        <v>32</v>
      </c>
      <c r="K19" s="51" t="s">
        <v>55</v>
      </c>
      <c r="L19" s="51"/>
      <c r="M19" s="76">
        <f t="shared" si="7"/>
        <v>243364</v>
      </c>
      <c r="N19" s="50">
        <f t="shared" si="7"/>
        <v>238000</v>
      </c>
      <c r="O19" s="50">
        <f t="shared" si="7"/>
        <v>237258</v>
      </c>
      <c r="P19" s="98">
        <f t="shared" si="2"/>
        <v>97.491001134103655</v>
      </c>
      <c r="Q19" s="111">
        <f t="shared" si="3"/>
        <v>99.688235294117646</v>
      </c>
      <c r="S19" s="62"/>
      <c r="T19" s="62"/>
      <c r="U19" s="62"/>
      <c r="V19" s="62"/>
      <c r="W19" s="62"/>
      <c r="X19" s="62"/>
      <c r="Y19" s="62"/>
      <c r="Z19" s="62"/>
      <c r="AA19" s="62"/>
    </row>
    <row r="20" spans="1:27">
      <c r="A20" s="125" t="s">
        <v>113</v>
      </c>
      <c r="B20" s="51" t="s">
        <v>8</v>
      </c>
      <c r="C20" s="51"/>
      <c r="D20" s="51" t="s">
        <v>13</v>
      </c>
      <c r="E20" s="51" t="s">
        <v>10</v>
      </c>
      <c r="F20" s="51"/>
      <c r="G20" s="51"/>
      <c r="H20" s="51"/>
      <c r="I20" s="51" t="s">
        <v>109</v>
      </c>
      <c r="J20" s="51">
        <v>329</v>
      </c>
      <c r="K20" s="51" t="s">
        <v>59</v>
      </c>
      <c r="L20" s="51"/>
      <c r="M20" s="76">
        <v>243364</v>
      </c>
      <c r="N20" s="76">
        <v>238000</v>
      </c>
      <c r="O20" s="76">
        <v>237258</v>
      </c>
      <c r="P20" s="98">
        <f t="shared" si="2"/>
        <v>97.491001134103655</v>
      </c>
      <c r="Q20" s="111">
        <f t="shared" si="3"/>
        <v>99.688235294117646</v>
      </c>
      <c r="S20" s="62"/>
      <c r="T20" s="62"/>
      <c r="U20" s="62"/>
      <c r="V20" s="62"/>
      <c r="W20" s="62"/>
      <c r="X20" s="62"/>
      <c r="Y20" s="62"/>
      <c r="Z20" s="62"/>
      <c r="AA20" s="62"/>
    </row>
    <row r="21" spans="1:27">
      <c r="A21" s="147" t="s">
        <v>115</v>
      </c>
      <c r="B21" s="148" t="s">
        <v>116</v>
      </c>
      <c r="C21" s="148"/>
      <c r="D21" s="148" t="s">
        <v>13</v>
      </c>
      <c r="E21" s="148"/>
      <c r="F21" s="148"/>
      <c r="G21" s="148"/>
      <c r="H21" s="148"/>
      <c r="I21" s="148" t="s">
        <v>109</v>
      </c>
      <c r="J21" s="148" t="s">
        <v>117</v>
      </c>
      <c r="K21" s="148"/>
      <c r="L21" s="148"/>
      <c r="M21" s="149">
        <f>SUM(M22)</f>
        <v>16628</v>
      </c>
      <c r="N21" s="149">
        <f>SUM(N22)</f>
        <v>77000</v>
      </c>
      <c r="O21" s="149">
        <f t="shared" ref="O21" si="8">SUM(O22)</f>
        <v>76723</v>
      </c>
      <c r="P21" s="151">
        <f t="shared" si="2"/>
        <v>461.40846764493625</v>
      </c>
      <c r="Q21" s="152">
        <f t="shared" si="3"/>
        <v>99.640259740259737</v>
      </c>
      <c r="S21" s="62"/>
      <c r="T21" s="62"/>
      <c r="U21" s="62"/>
      <c r="V21" s="62"/>
      <c r="W21" s="62"/>
      <c r="X21" s="62"/>
      <c r="Y21" s="62"/>
      <c r="Z21" s="62"/>
      <c r="AA21" s="62"/>
    </row>
    <row r="22" spans="1:27">
      <c r="A22" s="126" t="s">
        <v>115</v>
      </c>
      <c r="B22" s="51"/>
      <c r="C22" s="51"/>
      <c r="D22" s="51"/>
      <c r="E22" s="51"/>
      <c r="F22" s="51"/>
      <c r="G22" s="51"/>
      <c r="H22" s="51"/>
      <c r="I22" s="51" t="s">
        <v>109</v>
      </c>
      <c r="J22" s="51">
        <v>3</v>
      </c>
      <c r="K22" s="51" t="s">
        <v>15</v>
      </c>
      <c r="L22" s="51"/>
      <c r="M22" s="76">
        <f>SUM(M23)</f>
        <v>16628</v>
      </c>
      <c r="N22" s="76">
        <f>SUM(N23)</f>
        <v>77000</v>
      </c>
      <c r="O22" s="76">
        <f>O23</f>
        <v>76723</v>
      </c>
      <c r="P22" s="98">
        <f t="shared" si="2"/>
        <v>461.40846764493625</v>
      </c>
      <c r="Q22" s="111">
        <f t="shared" si="3"/>
        <v>99.640259740259737</v>
      </c>
      <c r="S22" s="62"/>
      <c r="T22" s="62"/>
      <c r="U22" s="62"/>
      <c r="V22" s="62"/>
      <c r="W22" s="62"/>
      <c r="X22" s="62"/>
      <c r="Y22" s="62"/>
      <c r="Z22" s="62"/>
      <c r="AA22" s="62"/>
    </row>
    <row r="23" spans="1:27">
      <c r="A23" s="126" t="s">
        <v>115</v>
      </c>
      <c r="B23" s="51"/>
      <c r="C23" s="51"/>
      <c r="D23" s="51"/>
      <c r="E23" s="51"/>
      <c r="F23" s="51"/>
      <c r="G23" s="51"/>
      <c r="H23" s="51"/>
      <c r="I23" s="51" t="s">
        <v>109</v>
      </c>
      <c r="J23" s="51">
        <v>32</v>
      </c>
      <c r="K23" s="51" t="s">
        <v>55</v>
      </c>
      <c r="L23" s="51"/>
      <c r="M23" s="76">
        <f>SUM(M24:M25)</f>
        <v>16628</v>
      </c>
      <c r="N23" s="76">
        <f>SUM(N24:N25)</f>
        <v>77000</v>
      </c>
      <c r="O23" s="76">
        <f>O24+O25</f>
        <v>76723</v>
      </c>
      <c r="P23" s="98">
        <f t="shared" si="2"/>
        <v>461.40846764493625</v>
      </c>
      <c r="Q23" s="111">
        <f t="shared" si="3"/>
        <v>99.640259740259737</v>
      </c>
      <c r="S23" s="62"/>
      <c r="T23" s="62"/>
      <c r="U23" s="62"/>
      <c r="V23" s="62"/>
      <c r="W23" s="62"/>
      <c r="X23" s="62"/>
      <c r="Y23" s="62"/>
      <c r="Z23" s="62"/>
      <c r="AA23" s="62"/>
    </row>
    <row r="24" spans="1:27">
      <c r="A24" s="126" t="s">
        <v>115</v>
      </c>
      <c r="B24" s="51" t="s">
        <v>8</v>
      </c>
      <c r="C24" s="51"/>
      <c r="D24" s="51" t="s">
        <v>13</v>
      </c>
      <c r="E24" s="51"/>
      <c r="F24" s="51"/>
      <c r="G24" s="51"/>
      <c r="H24" s="51"/>
      <c r="I24" s="51" t="s">
        <v>109</v>
      </c>
      <c r="J24" s="191" t="s">
        <v>118</v>
      </c>
      <c r="K24" s="51" t="s">
        <v>119</v>
      </c>
      <c r="L24" s="51"/>
      <c r="M24" s="76">
        <v>0</v>
      </c>
      <c r="N24" s="76">
        <v>5000</v>
      </c>
      <c r="O24" s="76">
        <v>4772</v>
      </c>
      <c r="P24" s="200" t="s">
        <v>431</v>
      </c>
      <c r="Q24" s="111">
        <f t="shared" si="3"/>
        <v>95.44</v>
      </c>
      <c r="S24" s="62"/>
      <c r="T24" s="62"/>
      <c r="U24" s="62"/>
      <c r="V24" s="62"/>
      <c r="W24" s="62"/>
      <c r="X24" s="62"/>
      <c r="Y24" s="62"/>
      <c r="Z24" s="62"/>
      <c r="AA24" s="62"/>
    </row>
    <row r="25" spans="1:27">
      <c r="A25" s="126" t="s">
        <v>115</v>
      </c>
      <c r="B25" s="51" t="s">
        <v>8</v>
      </c>
      <c r="C25" s="51" t="s">
        <v>6</v>
      </c>
      <c r="D25" s="51" t="s">
        <v>13</v>
      </c>
      <c r="E25" s="51"/>
      <c r="F25" s="51"/>
      <c r="G25" s="51"/>
      <c r="H25" s="51"/>
      <c r="I25" s="51" t="s">
        <v>109</v>
      </c>
      <c r="J25" s="191" t="s">
        <v>120</v>
      </c>
      <c r="K25" s="51" t="s">
        <v>58</v>
      </c>
      <c r="L25" s="51"/>
      <c r="M25" s="76">
        <v>16628</v>
      </c>
      <c r="N25" s="76">
        <v>72000</v>
      </c>
      <c r="O25" s="76">
        <v>71951</v>
      </c>
      <c r="P25" s="98">
        <f>O25/M25*100</f>
        <v>432.7098869376955</v>
      </c>
      <c r="Q25" s="111">
        <f t="shared" si="3"/>
        <v>99.93194444444444</v>
      </c>
      <c r="S25" s="62"/>
      <c r="T25" s="62"/>
      <c r="U25" s="62"/>
      <c r="V25" s="62"/>
      <c r="W25" s="62"/>
      <c r="X25" s="62"/>
      <c r="Y25" s="62"/>
      <c r="Z25" s="62"/>
      <c r="AA25" s="62"/>
    </row>
    <row r="26" spans="1:27">
      <c r="A26" s="138" t="s">
        <v>121</v>
      </c>
      <c r="B26" s="139" t="s">
        <v>8</v>
      </c>
      <c r="C26" s="139"/>
      <c r="D26" s="139"/>
      <c r="E26" s="139"/>
      <c r="F26" s="139"/>
      <c r="G26" s="139"/>
      <c r="H26" s="139"/>
      <c r="I26" s="139"/>
      <c r="J26" s="139" t="s">
        <v>122</v>
      </c>
      <c r="K26" s="139" t="s">
        <v>123</v>
      </c>
      <c r="L26" s="139"/>
      <c r="M26" s="145">
        <f t="shared" ref="M26:O29" si="9">M27</f>
        <v>15000</v>
      </c>
      <c r="N26" s="145">
        <f t="shared" si="9"/>
        <v>15000</v>
      </c>
      <c r="O26" s="145">
        <f t="shared" si="9"/>
        <v>15000</v>
      </c>
      <c r="P26" s="142">
        <f t="shared" si="2"/>
        <v>100</v>
      </c>
      <c r="Q26" s="143">
        <f t="shared" si="3"/>
        <v>100</v>
      </c>
      <c r="S26" s="62"/>
      <c r="T26" s="62"/>
      <c r="U26" s="62"/>
      <c r="V26" s="62"/>
      <c r="W26" s="62"/>
      <c r="X26" s="62"/>
      <c r="Y26" s="62"/>
      <c r="Z26" s="62"/>
      <c r="AA26" s="62"/>
    </row>
    <row r="27" spans="1:27">
      <c r="A27" s="147" t="s">
        <v>124</v>
      </c>
      <c r="B27" s="148" t="s">
        <v>8</v>
      </c>
      <c r="C27" s="148"/>
      <c r="D27" s="148"/>
      <c r="E27" s="148"/>
      <c r="F27" s="148"/>
      <c r="G27" s="148"/>
      <c r="H27" s="148"/>
      <c r="I27" s="148" t="s">
        <v>109</v>
      </c>
      <c r="J27" s="148" t="s">
        <v>125</v>
      </c>
      <c r="K27" s="148" t="s">
        <v>126</v>
      </c>
      <c r="L27" s="148"/>
      <c r="M27" s="150">
        <f t="shared" si="9"/>
        <v>15000</v>
      </c>
      <c r="N27" s="150">
        <f t="shared" si="9"/>
        <v>15000</v>
      </c>
      <c r="O27" s="150">
        <f t="shared" si="9"/>
        <v>15000</v>
      </c>
      <c r="P27" s="151">
        <f t="shared" si="2"/>
        <v>100</v>
      </c>
      <c r="Q27" s="152">
        <f t="shared" si="3"/>
        <v>100</v>
      </c>
      <c r="S27" s="62"/>
      <c r="T27" s="62"/>
      <c r="U27" s="62"/>
      <c r="V27" s="62"/>
      <c r="W27" s="62"/>
      <c r="X27" s="62"/>
      <c r="Y27" s="62"/>
      <c r="Z27" s="62"/>
      <c r="AA27" s="62"/>
    </row>
    <row r="28" spans="1:27">
      <c r="A28" s="126" t="s">
        <v>124</v>
      </c>
      <c r="B28" s="51"/>
      <c r="C28" s="51"/>
      <c r="D28" s="51"/>
      <c r="E28" s="51"/>
      <c r="F28" s="51"/>
      <c r="G28" s="51"/>
      <c r="H28" s="51"/>
      <c r="I28" s="51" t="s">
        <v>109</v>
      </c>
      <c r="J28" s="51">
        <v>3</v>
      </c>
      <c r="K28" s="51" t="s">
        <v>15</v>
      </c>
      <c r="L28" s="51"/>
      <c r="M28" s="50">
        <f t="shared" si="9"/>
        <v>15000</v>
      </c>
      <c r="N28" s="50">
        <f t="shared" si="9"/>
        <v>15000</v>
      </c>
      <c r="O28" s="50">
        <f t="shared" si="9"/>
        <v>15000</v>
      </c>
      <c r="P28" s="98">
        <f t="shared" si="2"/>
        <v>100</v>
      </c>
      <c r="Q28" s="111">
        <f t="shared" si="3"/>
        <v>100</v>
      </c>
      <c r="S28" s="62"/>
      <c r="T28" s="62"/>
      <c r="U28" s="62"/>
      <c r="V28" s="62"/>
      <c r="W28" s="62"/>
      <c r="X28" s="62"/>
      <c r="Y28" s="62"/>
      <c r="Z28" s="62"/>
      <c r="AA28" s="62"/>
    </row>
    <row r="29" spans="1:27">
      <c r="A29" s="126" t="s">
        <v>124</v>
      </c>
      <c r="B29" s="51"/>
      <c r="C29" s="51"/>
      <c r="D29" s="51"/>
      <c r="E29" s="51"/>
      <c r="F29" s="51"/>
      <c r="G29" s="51"/>
      <c r="H29" s="51"/>
      <c r="I29" s="51" t="s">
        <v>109</v>
      </c>
      <c r="J29" s="51">
        <v>38</v>
      </c>
      <c r="K29" s="51" t="s">
        <v>64</v>
      </c>
      <c r="L29" s="51"/>
      <c r="M29" s="76">
        <f t="shared" si="9"/>
        <v>15000</v>
      </c>
      <c r="N29" s="50">
        <f t="shared" si="9"/>
        <v>15000</v>
      </c>
      <c r="O29" s="50">
        <f t="shared" si="9"/>
        <v>15000</v>
      </c>
      <c r="P29" s="98">
        <f t="shared" si="2"/>
        <v>100</v>
      </c>
      <c r="Q29" s="111">
        <f t="shared" si="3"/>
        <v>100</v>
      </c>
    </row>
    <row r="30" spans="1:27">
      <c r="A30" s="126" t="s">
        <v>124</v>
      </c>
      <c r="B30" s="51" t="s">
        <v>8</v>
      </c>
      <c r="C30" s="51"/>
      <c r="D30" s="51"/>
      <c r="E30" s="51"/>
      <c r="F30" s="51"/>
      <c r="G30" s="51"/>
      <c r="H30" s="51"/>
      <c r="I30" s="51" t="s">
        <v>109</v>
      </c>
      <c r="J30" s="51">
        <v>381</v>
      </c>
      <c r="K30" s="51" t="s">
        <v>65</v>
      </c>
      <c r="L30" s="51"/>
      <c r="M30" s="76">
        <v>15000</v>
      </c>
      <c r="N30" s="50">
        <v>15000</v>
      </c>
      <c r="O30" s="50">
        <v>15000</v>
      </c>
      <c r="P30" s="98">
        <f t="shared" si="2"/>
        <v>100</v>
      </c>
      <c r="Q30" s="111">
        <f t="shared" si="3"/>
        <v>100</v>
      </c>
    </row>
    <row r="31" spans="1:27">
      <c r="A31" s="138" t="s">
        <v>127</v>
      </c>
      <c r="B31" s="139" t="s">
        <v>8</v>
      </c>
      <c r="C31" s="139"/>
      <c r="D31" s="139"/>
      <c r="E31" s="139"/>
      <c r="F31" s="139"/>
      <c r="G31" s="139"/>
      <c r="H31" s="139"/>
      <c r="I31" s="139"/>
      <c r="J31" s="139" t="s">
        <v>128</v>
      </c>
      <c r="K31" s="139" t="s">
        <v>129</v>
      </c>
      <c r="L31" s="139"/>
      <c r="M31" s="145">
        <f t="shared" ref="M31:O32" si="10">M32</f>
        <v>41000</v>
      </c>
      <c r="N31" s="145">
        <f t="shared" si="10"/>
        <v>57000</v>
      </c>
      <c r="O31" s="145">
        <f t="shared" si="10"/>
        <v>65900</v>
      </c>
      <c r="P31" s="142">
        <f t="shared" si="2"/>
        <v>160.73170731707319</v>
      </c>
      <c r="Q31" s="143">
        <f t="shared" si="3"/>
        <v>115.6140350877193</v>
      </c>
    </row>
    <row r="32" spans="1:27">
      <c r="A32" s="147" t="s">
        <v>130</v>
      </c>
      <c r="B32" s="148" t="s">
        <v>8</v>
      </c>
      <c r="C32" s="148"/>
      <c r="D32" s="148"/>
      <c r="E32" s="148"/>
      <c r="F32" s="148"/>
      <c r="G32" s="148"/>
      <c r="H32" s="148"/>
      <c r="I32" s="148" t="s">
        <v>131</v>
      </c>
      <c r="J32" s="148" t="s">
        <v>125</v>
      </c>
      <c r="K32" s="148" t="s">
        <v>132</v>
      </c>
      <c r="L32" s="148"/>
      <c r="M32" s="150">
        <f t="shared" si="10"/>
        <v>41000</v>
      </c>
      <c r="N32" s="150">
        <f t="shared" si="10"/>
        <v>57000</v>
      </c>
      <c r="O32" s="150">
        <f t="shared" si="10"/>
        <v>65900</v>
      </c>
      <c r="P32" s="151">
        <f t="shared" si="2"/>
        <v>160.73170731707319</v>
      </c>
      <c r="Q32" s="152">
        <f t="shared" si="3"/>
        <v>115.6140350877193</v>
      </c>
    </row>
    <row r="33" spans="1:17">
      <c r="A33" s="125" t="s">
        <v>130</v>
      </c>
      <c r="B33" s="49"/>
      <c r="C33" s="49"/>
      <c r="D33" s="49"/>
      <c r="E33" s="49"/>
      <c r="F33" s="49"/>
      <c r="G33" s="49"/>
      <c r="H33" s="49"/>
      <c r="I33" s="49" t="s">
        <v>109</v>
      </c>
      <c r="J33" s="49">
        <v>3</v>
      </c>
      <c r="K33" s="49" t="s">
        <v>15</v>
      </c>
      <c r="L33" s="49"/>
      <c r="M33" s="50">
        <f>M34+M37+M39</f>
        <v>41000</v>
      </c>
      <c r="N33" s="50">
        <f>N34+N39</f>
        <v>57000</v>
      </c>
      <c r="O33" s="50">
        <f>O34+O37+O39</f>
        <v>65900</v>
      </c>
      <c r="P33" s="98">
        <f t="shared" si="2"/>
        <v>160.73170731707319</v>
      </c>
      <c r="Q33" s="111">
        <f t="shared" si="3"/>
        <v>115.6140350877193</v>
      </c>
    </row>
    <row r="34" spans="1:17">
      <c r="A34" s="125" t="s">
        <v>130</v>
      </c>
      <c r="B34" s="49"/>
      <c r="C34" s="49"/>
      <c r="D34" s="49"/>
      <c r="E34" s="49"/>
      <c r="F34" s="49"/>
      <c r="G34" s="49"/>
      <c r="H34" s="49"/>
      <c r="I34" s="49" t="s">
        <v>109</v>
      </c>
      <c r="J34" s="49" t="s">
        <v>133</v>
      </c>
      <c r="K34" s="49" t="s">
        <v>55</v>
      </c>
      <c r="L34" s="49"/>
      <c r="M34" s="75">
        <f>M36+M35</f>
        <v>40426</v>
      </c>
      <c r="N34" s="50">
        <f>N36</f>
        <v>42000</v>
      </c>
      <c r="O34" s="50">
        <f>O36</f>
        <v>51600</v>
      </c>
      <c r="P34" s="98">
        <f t="shared" si="2"/>
        <v>127.6406273190521</v>
      </c>
      <c r="Q34" s="111">
        <f t="shared" si="3"/>
        <v>122.85714285714286</v>
      </c>
    </row>
    <row r="35" spans="1:17" s="57" customFormat="1">
      <c r="A35" s="125" t="s">
        <v>130</v>
      </c>
      <c r="B35" s="49" t="s">
        <v>8</v>
      </c>
      <c r="C35" s="49"/>
      <c r="D35" s="49"/>
      <c r="E35" s="49"/>
      <c r="F35" s="49"/>
      <c r="G35" s="49"/>
      <c r="H35" s="49"/>
      <c r="I35" s="49" t="s">
        <v>109</v>
      </c>
      <c r="J35" s="49" t="s">
        <v>120</v>
      </c>
      <c r="K35" s="49" t="s">
        <v>58</v>
      </c>
      <c r="L35" s="49"/>
      <c r="M35" s="75">
        <v>12800</v>
      </c>
      <c r="N35" s="50">
        <v>0</v>
      </c>
      <c r="O35" s="50">
        <v>0</v>
      </c>
      <c r="P35" s="98">
        <v>0</v>
      </c>
      <c r="Q35" s="111">
        <v>0</v>
      </c>
    </row>
    <row r="36" spans="1:17">
      <c r="A36" s="125" t="s">
        <v>130</v>
      </c>
      <c r="B36" s="49" t="s">
        <v>8</v>
      </c>
      <c r="C36" s="49"/>
      <c r="D36" s="49"/>
      <c r="E36" s="49"/>
      <c r="F36" s="49"/>
      <c r="G36" s="49"/>
      <c r="H36" s="49"/>
      <c r="I36" s="49" t="s">
        <v>109</v>
      </c>
      <c r="J36" s="49" t="s">
        <v>134</v>
      </c>
      <c r="K36" s="49" t="s">
        <v>59</v>
      </c>
      <c r="L36" s="49"/>
      <c r="M36" s="75">
        <v>27626</v>
      </c>
      <c r="N36" s="50">
        <v>42000</v>
      </c>
      <c r="O36" s="50">
        <v>51600</v>
      </c>
      <c r="P36" s="98">
        <f t="shared" si="2"/>
        <v>186.78056902917541</v>
      </c>
      <c r="Q36" s="111">
        <f t="shared" si="3"/>
        <v>122.85714285714286</v>
      </c>
    </row>
    <row r="37" spans="1:17" s="57" customFormat="1">
      <c r="A37" s="125" t="s">
        <v>130</v>
      </c>
      <c r="B37" s="49"/>
      <c r="C37" s="49"/>
      <c r="D37" s="49"/>
      <c r="E37" s="49"/>
      <c r="F37" s="49"/>
      <c r="G37" s="49"/>
      <c r="H37" s="49"/>
      <c r="I37" s="49" t="s">
        <v>109</v>
      </c>
      <c r="J37" s="49" t="s">
        <v>385</v>
      </c>
      <c r="K37" s="49" t="s">
        <v>60</v>
      </c>
      <c r="L37" s="49"/>
      <c r="M37" s="75">
        <f>M38</f>
        <v>574</v>
      </c>
      <c r="N37" s="50">
        <f>N38</f>
        <v>0</v>
      </c>
      <c r="O37" s="50">
        <v>1300</v>
      </c>
      <c r="P37" s="98">
        <v>0</v>
      </c>
      <c r="Q37" s="111">
        <v>0</v>
      </c>
    </row>
    <row r="38" spans="1:17" s="57" customFormat="1">
      <c r="A38" s="125" t="s">
        <v>130</v>
      </c>
      <c r="B38" s="49" t="s">
        <v>8</v>
      </c>
      <c r="C38" s="49"/>
      <c r="D38" s="49"/>
      <c r="E38" s="49"/>
      <c r="F38" s="49"/>
      <c r="G38" s="49"/>
      <c r="H38" s="49"/>
      <c r="I38" s="49" t="s">
        <v>109</v>
      </c>
      <c r="J38" s="49" t="s">
        <v>386</v>
      </c>
      <c r="K38" s="49" t="s">
        <v>61</v>
      </c>
      <c r="L38" s="49"/>
      <c r="M38" s="75">
        <v>574</v>
      </c>
      <c r="N38" s="50">
        <v>0</v>
      </c>
      <c r="O38" s="50">
        <v>1300</v>
      </c>
      <c r="P38" s="98">
        <v>0</v>
      </c>
      <c r="Q38" s="111">
        <v>0</v>
      </c>
    </row>
    <row r="39" spans="1:17">
      <c r="A39" s="125" t="s">
        <v>130</v>
      </c>
      <c r="B39" s="51"/>
      <c r="C39" s="51"/>
      <c r="D39" s="51"/>
      <c r="E39" s="51"/>
      <c r="F39" s="51"/>
      <c r="G39" s="51"/>
      <c r="H39" s="51"/>
      <c r="I39" s="51" t="s">
        <v>109</v>
      </c>
      <c r="J39" s="51">
        <v>38</v>
      </c>
      <c r="K39" s="51" t="s">
        <v>135</v>
      </c>
      <c r="L39" s="51"/>
      <c r="M39" s="76">
        <f>M40</f>
        <v>0</v>
      </c>
      <c r="N39" s="50">
        <f>N40</f>
        <v>15000</v>
      </c>
      <c r="O39" s="50">
        <v>13000</v>
      </c>
      <c r="P39" s="98">
        <v>0</v>
      </c>
      <c r="Q39" s="111">
        <f t="shared" si="3"/>
        <v>86.666666666666671</v>
      </c>
    </row>
    <row r="40" spans="1:17">
      <c r="A40" s="125" t="s">
        <v>130</v>
      </c>
      <c r="B40" s="51" t="s">
        <v>8</v>
      </c>
      <c r="C40" s="51"/>
      <c r="D40" s="51"/>
      <c r="E40" s="51"/>
      <c r="F40" s="51"/>
      <c r="G40" s="51"/>
      <c r="H40" s="51"/>
      <c r="I40" s="51" t="s">
        <v>109</v>
      </c>
      <c r="J40" s="51">
        <v>381</v>
      </c>
      <c r="K40" s="51" t="s">
        <v>65</v>
      </c>
      <c r="L40" s="51"/>
      <c r="M40" s="76">
        <v>0</v>
      </c>
      <c r="N40" s="50">
        <v>15000</v>
      </c>
      <c r="O40" s="50">
        <v>13000</v>
      </c>
      <c r="P40" s="98">
        <v>0</v>
      </c>
      <c r="Q40" s="111">
        <f t="shared" si="3"/>
        <v>86.666666666666671</v>
      </c>
    </row>
    <row r="41" spans="1:17">
      <c r="A41" s="138" t="s">
        <v>136</v>
      </c>
      <c r="B41" s="139" t="s">
        <v>8</v>
      </c>
      <c r="C41" s="139"/>
      <c r="D41" s="139"/>
      <c r="E41" s="139"/>
      <c r="F41" s="139"/>
      <c r="G41" s="139"/>
      <c r="H41" s="139"/>
      <c r="I41" s="139"/>
      <c r="J41" s="139" t="s">
        <v>137</v>
      </c>
      <c r="K41" s="139" t="s">
        <v>138</v>
      </c>
      <c r="L41" s="139"/>
      <c r="M41" s="145">
        <f t="shared" ref="M41:O44" si="11">M42</f>
        <v>129545</v>
      </c>
      <c r="N41" s="145">
        <f t="shared" si="11"/>
        <v>139800</v>
      </c>
      <c r="O41" s="145">
        <f t="shared" si="11"/>
        <v>144968</v>
      </c>
      <c r="P41" s="142">
        <f t="shared" si="2"/>
        <v>111.90551545794898</v>
      </c>
      <c r="Q41" s="143">
        <f t="shared" si="3"/>
        <v>103.69670958512161</v>
      </c>
    </row>
    <row r="42" spans="1:17">
      <c r="A42" s="147" t="s">
        <v>139</v>
      </c>
      <c r="B42" s="148" t="s">
        <v>8</v>
      </c>
      <c r="C42" s="148"/>
      <c r="D42" s="148"/>
      <c r="E42" s="148"/>
      <c r="F42" s="148"/>
      <c r="G42" s="148"/>
      <c r="H42" s="148"/>
      <c r="I42" s="148" t="s">
        <v>131</v>
      </c>
      <c r="J42" s="148" t="s">
        <v>125</v>
      </c>
      <c r="K42" s="148" t="s">
        <v>140</v>
      </c>
      <c r="L42" s="148"/>
      <c r="M42" s="150">
        <f t="shared" si="11"/>
        <v>129545</v>
      </c>
      <c r="N42" s="150">
        <f t="shared" si="11"/>
        <v>139800</v>
      </c>
      <c r="O42" s="150">
        <f t="shared" si="11"/>
        <v>144968</v>
      </c>
      <c r="P42" s="151">
        <f t="shared" si="2"/>
        <v>111.90551545794898</v>
      </c>
      <c r="Q42" s="152">
        <f t="shared" si="3"/>
        <v>103.69670958512161</v>
      </c>
    </row>
    <row r="43" spans="1:17">
      <c r="A43" s="125" t="s">
        <v>139</v>
      </c>
      <c r="B43" s="49"/>
      <c r="C43" s="49"/>
      <c r="D43" s="49"/>
      <c r="E43" s="49"/>
      <c r="F43" s="49"/>
      <c r="G43" s="49"/>
      <c r="H43" s="49"/>
      <c r="I43" s="49" t="s">
        <v>109</v>
      </c>
      <c r="J43" s="49">
        <v>3</v>
      </c>
      <c r="K43" s="49" t="s">
        <v>15</v>
      </c>
      <c r="L43" s="49"/>
      <c r="M43" s="50">
        <f t="shared" si="11"/>
        <v>129545</v>
      </c>
      <c r="N43" s="50">
        <f t="shared" si="11"/>
        <v>139800</v>
      </c>
      <c r="O43" s="50">
        <f t="shared" si="11"/>
        <v>144968</v>
      </c>
      <c r="P43" s="98">
        <f t="shared" si="2"/>
        <v>111.90551545794898</v>
      </c>
      <c r="Q43" s="111">
        <f t="shared" si="3"/>
        <v>103.69670958512161</v>
      </c>
    </row>
    <row r="44" spans="1:17">
      <c r="A44" s="125" t="s">
        <v>139</v>
      </c>
      <c r="B44" s="51"/>
      <c r="C44" s="51"/>
      <c r="D44" s="51"/>
      <c r="E44" s="51"/>
      <c r="F44" s="51"/>
      <c r="G44" s="51"/>
      <c r="H44" s="51"/>
      <c r="I44" s="51" t="s">
        <v>109</v>
      </c>
      <c r="J44" s="51">
        <v>38</v>
      </c>
      <c r="K44" s="51" t="s">
        <v>135</v>
      </c>
      <c r="L44" s="51"/>
      <c r="M44" s="76">
        <f t="shared" si="11"/>
        <v>129545</v>
      </c>
      <c r="N44" s="50">
        <f t="shared" si="11"/>
        <v>139800</v>
      </c>
      <c r="O44" s="50">
        <f t="shared" si="11"/>
        <v>144968</v>
      </c>
      <c r="P44" s="98">
        <f t="shared" si="2"/>
        <v>111.90551545794898</v>
      </c>
      <c r="Q44" s="111">
        <f t="shared" si="3"/>
        <v>103.69670958512161</v>
      </c>
    </row>
    <row r="45" spans="1:17">
      <c r="A45" s="125" t="s">
        <v>139</v>
      </c>
      <c r="B45" s="51" t="s">
        <v>8</v>
      </c>
      <c r="C45" s="51"/>
      <c r="D45" s="51"/>
      <c r="E45" s="51"/>
      <c r="F45" s="51"/>
      <c r="G45" s="51"/>
      <c r="H45" s="51"/>
      <c r="I45" s="51" t="s">
        <v>109</v>
      </c>
      <c r="J45" s="51">
        <v>381</v>
      </c>
      <c r="K45" s="51" t="s">
        <v>65</v>
      </c>
      <c r="L45" s="51"/>
      <c r="M45" s="76">
        <v>129545</v>
      </c>
      <c r="N45" s="50">
        <v>139800</v>
      </c>
      <c r="O45" s="50">
        <v>144968</v>
      </c>
      <c r="P45" s="98">
        <f t="shared" si="2"/>
        <v>111.90551545794898</v>
      </c>
      <c r="Q45" s="111">
        <f t="shared" si="3"/>
        <v>103.69670958512161</v>
      </c>
    </row>
    <row r="46" spans="1:17">
      <c r="A46" s="124"/>
      <c r="B46" s="117"/>
      <c r="C46" s="117"/>
      <c r="D46" s="117"/>
      <c r="E46" s="117"/>
      <c r="F46" s="117"/>
      <c r="G46" s="117"/>
      <c r="H46" s="117"/>
      <c r="I46" s="117"/>
      <c r="J46" s="117" t="s">
        <v>141</v>
      </c>
      <c r="K46" s="117"/>
      <c r="L46" s="117"/>
      <c r="M46" s="119">
        <f>M47+M124+M135+M172+M199+M222+M235</f>
        <v>7320607</v>
      </c>
      <c r="N46" s="119">
        <f>N47+N124+N135+N172+N199+N222+N235</f>
        <v>12748136</v>
      </c>
      <c r="O46" s="119">
        <f>O47+O124+O135+O172+O199+O222+O235</f>
        <v>7933279</v>
      </c>
      <c r="P46" s="134">
        <f t="shared" si="2"/>
        <v>108.36914206704445</v>
      </c>
      <c r="Q46" s="120">
        <f t="shared" si="3"/>
        <v>62.230893991090156</v>
      </c>
    </row>
    <row r="47" spans="1:17">
      <c r="A47" s="124"/>
      <c r="B47" s="117"/>
      <c r="C47" s="117"/>
      <c r="D47" s="117"/>
      <c r="E47" s="117"/>
      <c r="F47" s="117"/>
      <c r="G47" s="117"/>
      <c r="H47" s="117"/>
      <c r="I47" s="117"/>
      <c r="J47" s="117" t="s">
        <v>142</v>
      </c>
      <c r="K47" s="117"/>
      <c r="L47" s="117"/>
      <c r="M47" s="118">
        <f>SUM(M48)</f>
        <v>1761957</v>
      </c>
      <c r="N47" s="118">
        <f>SUM(N48)</f>
        <v>2686146</v>
      </c>
      <c r="O47" s="118">
        <f t="shared" ref="O47" si="12">SUM(O48)</f>
        <v>2710325</v>
      </c>
      <c r="P47" s="134">
        <f t="shared" si="2"/>
        <v>153.82469606238971</v>
      </c>
      <c r="Q47" s="120">
        <f t="shared" si="3"/>
        <v>100.90013722262306</v>
      </c>
    </row>
    <row r="48" spans="1:17">
      <c r="A48" s="124"/>
      <c r="B48" s="117"/>
      <c r="C48" s="117"/>
      <c r="D48" s="117"/>
      <c r="E48" s="117"/>
      <c r="F48" s="117"/>
      <c r="G48" s="117"/>
      <c r="H48" s="117"/>
      <c r="I48" s="117" t="s">
        <v>143</v>
      </c>
      <c r="J48" s="117" t="s">
        <v>110</v>
      </c>
      <c r="K48" s="117"/>
      <c r="L48" s="117"/>
      <c r="M48" s="118">
        <f>SUM(M49)</f>
        <v>1761957</v>
      </c>
      <c r="N48" s="118">
        <f>SUM(N49)</f>
        <v>2686146</v>
      </c>
      <c r="O48" s="118">
        <f>SUM(O49)</f>
        <v>2710325</v>
      </c>
      <c r="P48" s="134">
        <f t="shared" si="2"/>
        <v>153.82469606238971</v>
      </c>
      <c r="Q48" s="120">
        <f t="shared" si="3"/>
        <v>100.90013722262306</v>
      </c>
    </row>
    <row r="49" spans="1:17">
      <c r="A49" s="138" t="s">
        <v>144</v>
      </c>
      <c r="B49" s="139" t="s">
        <v>8</v>
      </c>
      <c r="C49" s="139" t="s">
        <v>9</v>
      </c>
      <c r="D49" s="139" t="s">
        <v>13</v>
      </c>
      <c r="E49" s="139" t="s">
        <v>10</v>
      </c>
      <c r="F49" s="139"/>
      <c r="G49" s="139"/>
      <c r="H49" s="139"/>
      <c r="I49" s="139"/>
      <c r="J49" s="139" t="s">
        <v>145</v>
      </c>
      <c r="K49" s="139"/>
      <c r="L49" s="139"/>
      <c r="M49" s="140">
        <f>M50+M68+M72+M76+M80+M84+M88+M92+M96+M100+M104+M120</f>
        <v>1761957</v>
      </c>
      <c r="N49" s="140">
        <f>N50+N68+N72+N76+N80+N84+N88+N104+N108+N112+N116+N120</f>
        <v>2686146</v>
      </c>
      <c r="O49" s="140">
        <f>O50+O68+O72+O76+O80+O84+O88+O104+O108+O112+O116+O120</f>
        <v>2710325</v>
      </c>
      <c r="P49" s="142">
        <f t="shared" si="2"/>
        <v>153.82469606238971</v>
      </c>
      <c r="Q49" s="143">
        <f t="shared" si="3"/>
        <v>100.90013722262306</v>
      </c>
    </row>
    <row r="50" spans="1:17">
      <c r="A50" s="147" t="s">
        <v>146</v>
      </c>
      <c r="B50" s="148" t="s">
        <v>8</v>
      </c>
      <c r="C50" s="148"/>
      <c r="D50" s="148" t="s">
        <v>13</v>
      </c>
      <c r="E50" s="148" t="s">
        <v>10</v>
      </c>
      <c r="F50" s="148"/>
      <c r="G50" s="148"/>
      <c r="H50" s="148"/>
      <c r="I50" s="148" t="s">
        <v>143</v>
      </c>
      <c r="J50" s="148" t="s">
        <v>147</v>
      </c>
      <c r="K50" s="148"/>
      <c r="L50" s="148"/>
      <c r="M50" s="149">
        <f>SUM(M51)</f>
        <v>1485355</v>
      </c>
      <c r="N50" s="149">
        <f>SUM(N51)</f>
        <v>2252771</v>
      </c>
      <c r="O50" s="149">
        <f>SUM(O51)</f>
        <v>2276402</v>
      </c>
      <c r="P50" s="151">
        <f t="shared" si="2"/>
        <v>153.25642691477793</v>
      </c>
      <c r="Q50" s="152">
        <f t="shared" si="3"/>
        <v>101.0489747959291</v>
      </c>
    </row>
    <row r="51" spans="1:17">
      <c r="A51" s="126" t="s">
        <v>146</v>
      </c>
      <c r="B51" s="51"/>
      <c r="C51" s="51"/>
      <c r="D51" s="51"/>
      <c r="E51" s="51"/>
      <c r="F51" s="51"/>
      <c r="G51" s="51"/>
      <c r="H51" s="51"/>
      <c r="I51" s="51" t="s">
        <v>143</v>
      </c>
      <c r="J51" s="51">
        <v>3</v>
      </c>
      <c r="K51" s="51" t="s">
        <v>15</v>
      </c>
      <c r="L51" s="51"/>
      <c r="M51" s="76">
        <f>M52+M58+M63+M65</f>
        <v>1485355</v>
      </c>
      <c r="N51" s="76">
        <f>N52+N58+N63+N65</f>
        <v>2252771</v>
      </c>
      <c r="O51" s="76">
        <f>O52+O58+O63+O65</f>
        <v>2276402</v>
      </c>
      <c r="P51" s="98">
        <f t="shared" si="2"/>
        <v>153.25642691477793</v>
      </c>
      <c r="Q51" s="111">
        <f t="shared" si="3"/>
        <v>101.0489747959291</v>
      </c>
    </row>
    <row r="52" spans="1:17">
      <c r="A52" s="126" t="s">
        <v>146</v>
      </c>
      <c r="B52" s="51"/>
      <c r="C52" s="51"/>
      <c r="D52" s="51"/>
      <c r="E52" s="51"/>
      <c r="F52" s="51"/>
      <c r="G52" s="51"/>
      <c r="H52" s="51"/>
      <c r="I52" s="51" t="s">
        <v>143</v>
      </c>
      <c r="J52" s="51">
        <v>31</v>
      </c>
      <c r="K52" s="51" t="s">
        <v>47</v>
      </c>
      <c r="L52" s="51"/>
      <c r="M52" s="76">
        <f>SUM(M53:M57)</f>
        <v>1002274</v>
      </c>
      <c r="N52" s="76">
        <f>SUM(N53:N57)</f>
        <v>1468700</v>
      </c>
      <c r="O52" s="76">
        <f>SUM(O53:O57)</f>
        <v>1465782</v>
      </c>
      <c r="P52" s="98">
        <f t="shared" si="2"/>
        <v>146.24563742050577</v>
      </c>
      <c r="Q52" s="111">
        <f t="shared" si="3"/>
        <v>99.801320896030504</v>
      </c>
    </row>
    <row r="53" spans="1:17">
      <c r="A53" s="126" t="s">
        <v>146</v>
      </c>
      <c r="B53" s="51" t="s">
        <v>8</v>
      </c>
      <c r="C53" s="51"/>
      <c r="D53" s="51"/>
      <c r="E53" s="51"/>
      <c r="F53" s="51"/>
      <c r="G53" s="51"/>
      <c r="H53" s="51"/>
      <c r="I53" s="51" t="s">
        <v>143</v>
      </c>
      <c r="J53" s="51">
        <v>311</v>
      </c>
      <c r="K53" s="51" t="s">
        <v>48</v>
      </c>
      <c r="L53" s="51"/>
      <c r="M53" s="76">
        <v>474494</v>
      </c>
      <c r="N53" s="76">
        <v>525000</v>
      </c>
      <c r="O53" s="76">
        <v>523672</v>
      </c>
      <c r="P53" s="98">
        <f t="shared" si="2"/>
        <v>110.36430386896356</v>
      </c>
      <c r="Q53" s="111">
        <f t="shared" si="3"/>
        <v>99.747047619047621</v>
      </c>
    </row>
    <row r="54" spans="1:17">
      <c r="A54" s="126" t="s">
        <v>146</v>
      </c>
      <c r="B54" s="51" t="s">
        <v>8</v>
      </c>
      <c r="C54" s="51"/>
      <c r="D54" s="51"/>
      <c r="E54" s="51"/>
      <c r="F54" s="51"/>
      <c r="G54" s="51"/>
      <c r="H54" s="51"/>
      <c r="I54" s="51" t="s">
        <v>143</v>
      </c>
      <c r="J54" s="51" t="s">
        <v>49</v>
      </c>
      <c r="K54" s="51" t="s">
        <v>50</v>
      </c>
      <c r="L54" s="51"/>
      <c r="M54" s="76">
        <v>322948</v>
      </c>
      <c r="N54" s="76">
        <v>748000</v>
      </c>
      <c r="O54" s="76">
        <v>746970</v>
      </c>
      <c r="P54" s="98">
        <f t="shared" si="2"/>
        <v>231.29729863631297</v>
      </c>
      <c r="Q54" s="111">
        <f t="shared" si="3"/>
        <v>99.862299465240639</v>
      </c>
    </row>
    <row r="55" spans="1:17">
      <c r="A55" s="126" t="s">
        <v>146</v>
      </c>
      <c r="B55" s="51" t="s">
        <v>8</v>
      </c>
      <c r="C55" s="51"/>
      <c r="D55" s="51"/>
      <c r="E55" s="51"/>
      <c r="F55" s="51"/>
      <c r="G55" s="51"/>
      <c r="H55" s="51"/>
      <c r="I55" s="51" t="s">
        <v>143</v>
      </c>
      <c r="J55" s="51">
        <v>312</v>
      </c>
      <c r="K55" s="51" t="s">
        <v>51</v>
      </c>
      <c r="L55" s="51"/>
      <c r="M55" s="76">
        <v>67672</v>
      </c>
      <c r="N55" s="50">
        <v>25700</v>
      </c>
      <c r="O55" s="50">
        <v>25661</v>
      </c>
      <c r="P55" s="98">
        <f>O55/M55*100</f>
        <v>37.919671355952239</v>
      </c>
      <c r="Q55" s="111">
        <f t="shared" si="3"/>
        <v>99.848249027237358</v>
      </c>
    </row>
    <row r="56" spans="1:17">
      <c r="A56" s="126" t="s">
        <v>146</v>
      </c>
      <c r="B56" s="51" t="s">
        <v>8</v>
      </c>
      <c r="C56" s="51"/>
      <c r="D56" s="51"/>
      <c r="E56" s="51"/>
      <c r="F56" s="51"/>
      <c r="G56" s="51"/>
      <c r="H56" s="51"/>
      <c r="I56" s="51" t="s">
        <v>143</v>
      </c>
      <c r="J56" s="51">
        <v>313</v>
      </c>
      <c r="K56" s="51" t="s">
        <v>52</v>
      </c>
      <c r="L56" s="51"/>
      <c r="M56" s="76">
        <v>77331</v>
      </c>
      <c r="N56" s="50">
        <v>95000</v>
      </c>
      <c r="O56" s="84">
        <v>94659</v>
      </c>
      <c r="P56" s="98">
        <f t="shared" si="2"/>
        <v>122.407572642278</v>
      </c>
      <c r="Q56" s="111">
        <f t="shared" si="3"/>
        <v>99.641052631578958</v>
      </c>
    </row>
    <row r="57" spans="1:17">
      <c r="A57" s="126" t="s">
        <v>146</v>
      </c>
      <c r="B57" s="51" t="s">
        <v>8</v>
      </c>
      <c r="C57" s="51"/>
      <c r="D57" s="51"/>
      <c r="E57" s="51"/>
      <c r="F57" s="51"/>
      <c r="G57" s="51"/>
      <c r="H57" s="51"/>
      <c r="I57" s="51" t="s">
        <v>143</v>
      </c>
      <c r="J57" s="51" t="s">
        <v>53</v>
      </c>
      <c r="K57" s="51" t="s">
        <v>54</v>
      </c>
      <c r="L57" s="51"/>
      <c r="M57" s="76">
        <v>59829</v>
      </c>
      <c r="N57" s="50">
        <v>75000</v>
      </c>
      <c r="O57" s="84">
        <v>74820</v>
      </c>
      <c r="P57" s="98">
        <f t="shared" si="2"/>
        <v>125.05641077069649</v>
      </c>
      <c r="Q57" s="111">
        <f t="shared" si="3"/>
        <v>99.76</v>
      </c>
    </row>
    <row r="58" spans="1:17">
      <c r="A58" s="126" t="s">
        <v>146</v>
      </c>
      <c r="B58" s="51"/>
      <c r="C58" s="51"/>
      <c r="D58" s="51"/>
      <c r="E58" s="51"/>
      <c r="F58" s="51"/>
      <c r="G58" s="51"/>
      <c r="H58" s="51"/>
      <c r="I58" s="51" t="s">
        <v>143</v>
      </c>
      <c r="J58" s="51">
        <v>32</v>
      </c>
      <c r="K58" s="51" t="s">
        <v>55</v>
      </c>
      <c r="L58" s="51"/>
      <c r="M58" s="76">
        <f>SUM(M59:M62)</f>
        <v>478015</v>
      </c>
      <c r="N58" s="76">
        <f>SUM(N59:N62)</f>
        <v>745000</v>
      </c>
      <c r="O58" s="76">
        <f>O59+O60+O61+O62</f>
        <v>769836</v>
      </c>
      <c r="P58" s="98">
        <f t="shared" si="2"/>
        <v>161.04850266205034</v>
      </c>
      <c r="Q58" s="111">
        <f t="shared" si="3"/>
        <v>103.33369127516778</v>
      </c>
    </row>
    <row r="59" spans="1:17">
      <c r="A59" s="126" t="s">
        <v>146</v>
      </c>
      <c r="B59" s="51" t="s">
        <v>8</v>
      </c>
      <c r="C59" s="51"/>
      <c r="D59" s="51" t="s">
        <v>6</v>
      </c>
      <c r="E59" s="51"/>
      <c r="F59" s="51"/>
      <c r="G59" s="51"/>
      <c r="H59" s="51"/>
      <c r="I59" s="51" t="s">
        <v>143</v>
      </c>
      <c r="J59" s="51">
        <v>321</v>
      </c>
      <c r="K59" s="51" t="s">
        <v>56</v>
      </c>
      <c r="L59" s="51"/>
      <c r="M59" s="76">
        <v>25306</v>
      </c>
      <c r="N59" s="50">
        <v>40000</v>
      </c>
      <c r="O59" s="50">
        <v>46788</v>
      </c>
      <c r="P59" s="98">
        <f t="shared" si="2"/>
        <v>184.88895914012485</v>
      </c>
      <c r="Q59" s="111">
        <f t="shared" si="3"/>
        <v>116.97</v>
      </c>
    </row>
    <row r="60" spans="1:17">
      <c r="A60" s="126" t="s">
        <v>146</v>
      </c>
      <c r="B60" s="51" t="s">
        <v>8</v>
      </c>
      <c r="C60" s="51"/>
      <c r="D60" s="51" t="s">
        <v>13</v>
      </c>
      <c r="E60" s="51" t="s">
        <v>6</v>
      </c>
      <c r="F60" s="51"/>
      <c r="G60" s="51"/>
      <c r="H60" s="51"/>
      <c r="I60" s="51" t="s">
        <v>143</v>
      </c>
      <c r="J60" s="51">
        <v>322</v>
      </c>
      <c r="K60" s="51" t="s">
        <v>119</v>
      </c>
      <c r="L60" s="51"/>
      <c r="M60" s="76">
        <v>122092</v>
      </c>
      <c r="N60" s="50">
        <v>135000</v>
      </c>
      <c r="O60" s="50">
        <v>142217</v>
      </c>
      <c r="P60" s="98">
        <f t="shared" si="2"/>
        <v>116.48347148052289</v>
      </c>
      <c r="Q60" s="111">
        <f t="shared" si="3"/>
        <v>105.34592592592593</v>
      </c>
    </row>
    <row r="61" spans="1:17">
      <c r="A61" s="126" t="s">
        <v>146</v>
      </c>
      <c r="B61" s="51" t="s">
        <v>8</v>
      </c>
      <c r="C61" s="51"/>
      <c r="D61" s="51" t="s">
        <v>13</v>
      </c>
      <c r="E61" s="51" t="s">
        <v>10</v>
      </c>
      <c r="F61" s="51"/>
      <c r="G61" s="51"/>
      <c r="H61" s="51"/>
      <c r="I61" s="51" t="s">
        <v>143</v>
      </c>
      <c r="J61" s="51">
        <v>323</v>
      </c>
      <c r="K61" s="51" t="s">
        <v>58</v>
      </c>
      <c r="L61" s="51"/>
      <c r="M61" s="76">
        <v>246312</v>
      </c>
      <c r="N61" s="50">
        <v>410000</v>
      </c>
      <c r="O61" s="50">
        <v>425643</v>
      </c>
      <c r="P61" s="98">
        <f t="shared" si="2"/>
        <v>172.80644061190685</v>
      </c>
      <c r="Q61" s="111">
        <f t="shared" si="3"/>
        <v>103.81536585365853</v>
      </c>
    </row>
    <row r="62" spans="1:17">
      <c r="A62" s="126" t="s">
        <v>146</v>
      </c>
      <c r="B62" s="51" t="s">
        <v>8</v>
      </c>
      <c r="C62" s="51"/>
      <c r="D62" s="51" t="s">
        <v>13</v>
      </c>
      <c r="E62" s="51" t="s">
        <v>10</v>
      </c>
      <c r="F62" s="51"/>
      <c r="G62" s="51"/>
      <c r="H62" s="51"/>
      <c r="I62" s="51" t="s">
        <v>143</v>
      </c>
      <c r="J62" s="51">
        <v>329</v>
      </c>
      <c r="K62" s="51" t="s">
        <v>59</v>
      </c>
      <c r="L62" s="51"/>
      <c r="M62" s="76">
        <v>84305</v>
      </c>
      <c r="N62" s="50">
        <v>160000</v>
      </c>
      <c r="O62" s="50">
        <v>155188</v>
      </c>
      <c r="P62" s="98">
        <f t="shared" si="2"/>
        <v>184.07923610699245</v>
      </c>
      <c r="Q62" s="111">
        <f t="shared" si="3"/>
        <v>96.992500000000007</v>
      </c>
    </row>
    <row r="63" spans="1:17">
      <c r="A63" s="126" t="s">
        <v>146</v>
      </c>
      <c r="B63" s="51"/>
      <c r="C63" s="51"/>
      <c r="D63" s="51"/>
      <c r="E63" s="51"/>
      <c r="F63" s="51"/>
      <c r="G63" s="51"/>
      <c r="H63" s="51"/>
      <c r="I63" s="51" t="s">
        <v>143</v>
      </c>
      <c r="J63" s="51">
        <v>34</v>
      </c>
      <c r="K63" s="51" t="s">
        <v>60</v>
      </c>
      <c r="L63" s="51"/>
      <c r="M63" s="85">
        <f>M64</f>
        <v>5066</v>
      </c>
      <c r="N63" s="85">
        <f>N64</f>
        <v>8000</v>
      </c>
      <c r="O63" s="85">
        <v>7487</v>
      </c>
      <c r="P63" s="98">
        <f t="shared" si="2"/>
        <v>147.78918278720886</v>
      </c>
      <c r="Q63" s="111">
        <f t="shared" si="3"/>
        <v>93.587500000000006</v>
      </c>
    </row>
    <row r="64" spans="1:17">
      <c r="A64" s="126" t="s">
        <v>146</v>
      </c>
      <c r="B64" s="51" t="s">
        <v>8</v>
      </c>
      <c r="C64" s="51"/>
      <c r="D64" s="51"/>
      <c r="E64" s="51"/>
      <c r="F64" s="51"/>
      <c r="G64" s="51"/>
      <c r="H64" s="51"/>
      <c r="I64" s="51" t="s">
        <v>143</v>
      </c>
      <c r="J64" s="51">
        <v>343</v>
      </c>
      <c r="K64" s="51" t="s">
        <v>61</v>
      </c>
      <c r="L64" s="51"/>
      <c r="M64" s="76">
        <v>5066</v>
      </c>
      <c r="N64" s="50">
        <v>8000</v>
      </c>
      <c r="O64" s="50">
        <v>7487</v>
      </c>
      <c r="P64" s="98">
        <f t="shared" si="2"/>
        <v>147.78918278720886</v>
      </c>
      <c r="Q64" s="111">
        <f t="shared" si="3"/>
        <v>93.587500000000006</v>
      </c>
    </row>
    <row r="65" spans="1:17" s="57" customFormat="1">
      <c r="A65" s="126" t="s">
        <v>146</v>
      </c>
      <c r="B65" s="51"/>
      <c r="C65" s="51"/>
      <c r="D65" s="51"/>
      <c r="E65" s="51"/>
      <c r="F65" s="51"/>
      <c r="G65" s="51"/>
      <c r="H65" s="51"/>
      <c r="I65" s="51" t="s">
        <v>143</v>
      </c>
      <c r="J65" s="51" t="s">
        <v>260</v>
      </c>
      <c r="K65" s="227" t="s">
        <v>135</v>
      </c>
      <c r="L65" s="227"/>
      <c r="M65" s="76">
        <v>0</v>
      </c>
      <c r="N65" s="50">
        <f>N66+N67</f>
        <v>31071</v>
      </c>
      <c r="O65" s="50">
        <f>SUM(O66:O67)</f>
        <v>33297</v>
      </c>
      <c r="P65" s="201">
        <v>0</v>
      </c>
      <c r="Q65" s="111">
        <f t="shared" si="3"/>
        <v>107.16423674809307</v>
      </c>
    </row>
    <row r="66" spans="1:17" s="57" customFormat="1">
      <c r="A66" s="126" t="s">
        <v>146</v>
      </c>
      <c r="B66" s="51" t="s">
        <v>8</v>
      </c>
      <c r="C66" s="51"/>
      <c r="D66" s="51"/>
      <c r="E66" s="51"/>
      <c r="F66" s="51"/>
      <c r="G66" s="51"/>
      <c r="H66" s="51"/>
      <c r="I66" s="51" t="s">
        <v>143</v>
      </c>
      <c r="J66" s="51" t="s">
        <v>390</v>
      </c>
      <c r="K66" s="191" t="s">
        <v>65</v>
      </c>
      <c r="L66" s="191"/>
      <c r="M66" s="76">
        <v>0</v>
      </c>
      <c r="N66" s="50">
        <v>11000</v>
      </c>
      <c r="O66" s="50">
        <v>13226</v>
      </c>
      <c r="P66" s="200">
        <v>0</v>
      </c>
      <c r="Q66" s="111">
        <f t="shared" si="3"/>
        <v>120.23636363636363</v>
      </c>
    </row>
    <row r="67" spans="1:17" s="57" customFormat="1">
      <c r="A67" s="126" t="s">
        <v>146</v>
      </c>
      <c r="B67" s="51"/>
      <c r="C67" s="51"/>
      <c r="D67" s="51" t="s">
        <v>13</v>
      </c>
      <c r="E67" s="51"/>
      <c r="F67" s="51"/>
      <c r="G67" s="51"/>
      <c r="H67" s="51"/>
      <c r="I67" s="51" t="s">
        <v>143</v>
      </c>
      <c r="J67" s="51" t="s">
        <v>258</v>
      </c>
      <c r="K67" s="227" t="s">
        <v>259</v>
      </c>
      <c r="L67" s="227"/>
      <c r="M67" s="76">
        <v>0</v>
      </c>
      <c r="N67" s="50">
        <v>20071</v>
      </c>
      <c r="O67" s="50">
        <v>20071</v>
      </c>
      <c r="P67" s="200">
        <v>0</v>
      </c>
      <c r="Q67" s="111">
        <f t="shared" si="3"/>
        <v>100</v>
      </c>
    </row>
    <row r="68" spans="1:17">
      <c r="A68" s="147" t="s">
        <v>148</v>
      </c>
      <c r="B68" s="148" t="s">
        <v>8</v>
      </c>
      <c r="C68" s="148"/>
      <c r="D68" s="148" t="s">
        <v>13</v>
      </c>
      <c r="E68" s="148" t="s">
        <v>10</v>
      </c>
      <c r="F68" s="148"/>
      <c r="G68" s="148"/>
      <c r="H68" s="148"/>
      <c r="I68" s="148" t="s">
        <v>143</v>
      </c>
      <c r="J68" s="148" t="s">
        <v>149</v>
      </c>
      <c r="K68" s="148"/>
      <c r="L68" s="148"/>
      <c r="M68" s="149">
        <f t="shared" ref="M68:O70" si="13">M69</f>
        <v>62647</v>
      </c>
      <c r="N68" s="150">
        <f t="shared" si="13"/>
        <v>28000</v>
      </c>
      <c r="O68" s="150">
        <f t="shared" si="13"/>
        <v>29014</v>
      </c>
      <c r="P68" s="151">
        <f t="shared" si="2"/>
        <v>46.313470716873908</v>
      </c>
      <c r="Q68" s="152">
        <f t="shared" si="3"/>
        <v>103.62142857142858</v>
      </c>
    </row>
    <row r="69" spans="1:17">
      <c r="A69" s="126" t="s">
        <v>148</v>
      </c>
      <c r="B69" s="51"/>
      <c r="C69" s="51"/>
      <c r="D69" s="51"/>
      <c r="E69" s="51"/>
      <c r="F69" s="51"/>
      <c r="G69" s="51"/>
      <c r="H69" s="51"/>
      <c r="I69" s="51" t="s">
        <v>143</v>
      </c>
      <c r="J69" s="191" t="s">
        <v>150</v>
      </c>
      <c r="K69" s="51" t="s">
        <v>15</v>
      </c>
      <c r="L69" s="51"/>
      <c r="M69" s="76">
        <f t="shared" si="13"/>
        <v>62647</v>
      </c>
      <c r="N69" s="50">
        <f t="shared" si="13"/>
        <v>28000</v>
      </c>
      <c r="O69" s="50">
        <f t="shared" si="13"/>
        <v>29014</v>
      </c>
      <c r="P69" s="98">
        <f t="shared" si="2"/>
        <v>46.313470716873908</v>
      </c>
      <c r="Q69" s="111">
        <f t="shared" si="3"/>
        <v>103.62142857142858</v>
      </c>
    </row>
    <row r="70" spans="1:17">
      <c r="A70" s="126" t="s">
        <v>148</v>
      </c>
      <c r="B70" s="51"/>
      <c r="C70" s="51"/>
      <c r="D70" s="51"/>
      <c r="E70" s="51"/>
      <c r="F70" s="51"/>
      <c r="G70" s="51"/>
      <c r="H70" s="51"/>
      <c r="I70" s="51" t="s">
        <v>143</v>
      </c>
      <c r="J70" s="191" t="s">
        <v>133</v>
      </c>
      <c r="K70" s="51" t="s">
        <v>55</v>
      </c>
      <c r="L70" s="51"/>
      <c r="M70" s="76">
        <f t="shared" si="13"/>
        <v>62647</v>
      </c>
      <c r="N70" s="50">
        <f t="shared" si="13"/>
        <v>28000</v>
      </c>
      <c r="O70" s="50">
        <f t="shared" si="13"/>
        <v>29014</v>
      </c>
      <c r="P70" s="98">
        <f t="shared" si="2"/>
        <v>46.313470716873908</v>
      </c>
      <c r="Q70" s="111">
        <f t="shared" si="3"/>
        <v>103.62142857142858</v>
      </c>
    </row>
    <row r="71" spans="1:17">
      <c r="A71" s="126" t="s">
        <v>148</v>
      </c>
      <c r="B71" s="51" t="s">
        <v>8</v>
      </c>
      <c r="C71" s="51"/>
      <c r="D71" s="51" t="s">
        <v>13</v>
      </c>
      <c r="E71" s="51" t="s">
        <v>10</v>
      </c>
      <c r="F71" s="51"/>
      <c r="G71" s="51"/>
      <c r="H71" s="51"/>
      <c r="I71" s="51" t="s">
        <v>143</v>
      </c>
      <c r="J71" s="191" t="s">
        <v>120</v>
      </c>
      <c r="K71" s="51" t="s">
        <v>58</v>
      </c>
      <c r="L71" s="51"/>
      <c r="M71" s="76">
        <v>62647</v>
      </c>
      <c r="N71" s="50">
        <v>28000</v>
      </c>
      <c r="O71" s="50">
        <v>29014</v>
      </c>
      <c r="P71" s="98">
        <f t="shared" si="2"/>
        <v>46.313470716873908</v>
      </c>
      <c r="Q71" s="111">
        <f t="shared" si="3"/>
        <v>103.62142857142858</v>
      </c>
    </row>
    <row r="72" spans="1:17">
      <c r="A72" s="147" t="s">
        <v>236</v>
      </c>
      <c r="B72" s="148" t="s">
        <v>8</v>
      </c>
      <c r="C72" s="148"/>
      <c r="D72" s="148" t="s">
        <v>13</v>
      </c>
      <c r="E72" s="148"/>
      <c r="F72" s="148"/>
      <c r="G72" s="148"/>
      <c r="H72" s="148"/>
      <c r="I72" s="148" t="s">
        <v>143</v>
      </c>
      <c r="J72" s="148" t="s">
        <v>235</v>
      </c>
      <c r="K72" s="148"/>
      <c r="L72" s="148"/>
      <c r="M72" s="149">
        <f t="shared" ref="M72:O74" si="14">M73</f>
        <v>79080</v>
      </c>
      <c r="N72" s="150">
        <f t="shared" si="14"/>
        <v>35000</v>
      </c>
      <c r="O72" s="150">
        <f t="shared" si="14"/>
        <v>34534</v>
      </c>
      <c r="P72" s="151">
        <f t="shared" si="2"/>
        <v>43.669701568032373</v>
      </c>
      <c r="Q72" s="152">
        <f t="shared" si="3"/>
        <v>98.668571428571425</v>
      </c>
    </row>
    <row r="73" spans="1:17">
      <c r="A73" s="127" t="s">
        <v>236</v>
      </c>
      <c r="B73" s="51"/>
      <c r="C73" s="51"/>
      <c r="D73" s="51"/>
      <c r="E73" s="51"/>
      <c r="F73" s="51"/>
      <c r="G73" s="51"/>
      <c r="H73" s="51"/>
      <c r="I73" s="51" t="s">
        <v>143</v>
      </c>
      <c r="J73" s="191" t="s">
        <v>16</v>
      </c>
      <c r="K73" s="51" t="s">
        <v>17</v>
      </c>
      <c r="L73" s="51"/>
      <c r="M73" s="76">
        <f t="shared" si="14"/>
        <v>79080</v>
      </c>
      <c r="N73" s="50">
        <f t="shared" si="14"/>
        <v>35000</v>
      </c>
      <c r="O73" s="50">
        <f t="shared" si="14"/>
        <v>34534</v>
      </c>
      <c r="P73" s="98">
        <f t="shared" si="2"/>
        <v>43.669701568032373</v>
      </c>
      <c r="Q73" s="111">
        <f t="shared" si="3"/>
        <v>98.668571428571425</v>
      </c>
    </row>
    <row r="74" spans="1:17">
      <c r="A74" s="127" t="s">
        <v>236</v>
      </c>
      <c r="B74" s="51"/>
      <c r="C74" s="51"/>
      <c r="D74" s="51"/>
      <c r="E74" s="51"/>
      <c r="F74" s="51"/>
      <c r="G74" s="51"/>
      <c r="H74" s="51"/>
      <c r="I74" s="51" t="s">
        <v>143</v>
      </c>
      <c r="J74" s="191" t="s">
        <v>151</v>
      </c>
      <c r="K74" s="51" t="s">
        <v>71</v>
      </c>
      <c r="L74" s="51"/>
      <c r="M74" s="76">
        <f t="shared" si="14"/>
        <v>79080</v>
      </c>
      <c r="N74" s="50">
        <f t="shared" si="14"/>
        <v>35000</v>
      </c>
      <c r="O74" s="50">
        <f t="shared" si="14"/>
        <v>34534</v>
      </c>
      <c r="P74" s="98">
        <f t="shared" si="2"/>
        <v>43.669701568032373</v>
      </c>
      <c r="Q74" s="111">
        <f t="shared" si="3"/>
        <v>98.668571428571425</v>
      </c>
    </row>
    <row r="75" spans="1:17">
      <c r="A75" s="127" t="s">
        <v>236</v>
      </c>
      <c r="B75" s="51" t="s">
        <v>8</v>
      </c>
      <c r="C75" s="51"/>
      <c r="D75" s="51" t="s">
        <v>13</v>
      </c>
      <c r="E75" s="51"/>
      <c r="F75" s="51"/>
      <c r="G75" s="51"/>
      <c r="H75" s="51"/>
      <c r="I75" s="51" t="s">
        <v>143</v>
      </c>
      <c r="J75" s="191" t="s">
        <v>73</v>
      </c>
      <c r="K75" s="51" t="s">
        <v>74</v>
      </c>
      <c r="L75" s="51"/>
      <c r="M75" s="76">
        <v>79080</v>
      </c>
      <c r="N75" s="50">
        <v>35000</v>
      </c>
      <c r="O75" s="50">
        <v>34534</v>
      </c>
      <c r="P75" s="98">
        <f t="shared" si="2"/>
        <v>43.669701568032373</v>
      </c>
      <c r="Q75" s="111">
        <f t="shared" si="3"/>
        <v>98.668571428571425</v>
      </c>
    </row>
    <row r="76" spans="1:17">
      <c r="A76" s="147" t="s">
        <v>241</v>
      </c>
      <c r="B76" s="148" t="s">
        <v>8</v>
      </c>
      <c r="C76" s="148"/>
      <c r="D76" s="148" t="s">
        <v>13</v>
      </c>
      <c r="E76" s="148"/>
      <c r="F76" s="148"/>
      <c r="G76" s="148"/>
      <c r="H76" s="148"/>
      <c r="I76" s="148" t="s">
        <v>143</v>
      </c>
      <c r="J76" s="148" t="s">
        <v>237</v>
      </c>
      <c r="K76" s="148"/>
      <c r="L76" s="148"/>
      <c r="M76" s="149">
        <v>0</v>
      </c>
      <c r="N76" s="150">
        <f t="shared" ref="N76:O78" si="15">N77</f>
        <v>82500</v>
      </c>
      <c r="O76" s="150">
        <f t="shared" si="15"/>
        <v>82500</v>
      </c>
      <c r="P76" s="151">
        <v>0</v>
      </c>
      <c r="Q76" s="152">
        <f t="shared" si="3"/>
        <v>100</v>
      </c>
    </row>
    <row r="77" spans="1:17">
      <c r="A77" s="127" t="s">
        <v>241</v>
      </c>
      <c r="B77" s="51"/>
      <c r="C77" s="51"/>
      <c r="D77" s="51"/>
      <c r="E77" s="51"/>
      <c r="F77" s="51"/>
      <c r="G77" s="51"/>
      <c r="H77" s="51"/>
      <c r="I77" s="51" t="s">
        <v>143</v>
      </c>
      <c r="J77" s="191" t="s">
        <v>16</v>
      </c>
      <c r="K77" s="51" t="s">
        <v>17</v>
      </c>
      <c r="L77" s="51"/>
      <c r="M77" s="76">
        <v>0</v>
      </c>
      <c r="N77" s="50">
        <f t="shared" si="15"/>
        <v>82500</v>
      </c>
      <c r="O77" s="50">
        <f t="shared" si="15"/>
        <v>82500</v>
      </c>
      <c r="P77" s="98">
        <v>0</v>
      </c>
      <c r="Q77" s="111">
        <f t="shared" si="3"/>
        <v>100</v>
      </c>
    </row>
    <row r="78" spans="1:17">
      <c r="A78" s="127" t="s">
        <v>241</v>
      </c>
      <c r="B78" s="51"/>
      <c r="C78" s="51"/>
      <c r="D78" s="51"/>
      <c r="E78" s="51"/>
      <c r="F78" s="51"/>
      <c r="G78" s="51"/>
      <c r="H78" s="51"/>
      <c r="I78" s="51" t="s">
        <v>143</v>
      </c>
      <c r="J78" s="191" t="s">
        <v>151</v>
      </c>
      <c r="K78" s="51" t="s">
        <v>68</v>
      </c>
      <c r="L78" s="51"/>
      <c r="M78" s="76">
        <v>0</v>
      </c>
      <c r="N78" s="50">
        <f t="shared" si="15"/>
        <v>82500</v>
      </c>
      <c r="O78" s="50">
        <f t="shared" si="15"/>
        <v>82500</v>
      </c>
      <c r="P78" s="98">
        <v>0</v>
      </c>
      <c r="Q78" s="111">
        <f t="shared" si="3"/>
        <v>100</v>
      </c>
    </row>
    <row r="79" spans="1:17">
      <c r="A79" s="127" t="s">
        <v>241</v>
      </c>
      <c r="B79" s="51" t="s">
        <v>8</v>
      </c>
      <c r="C79" s="51"/>
      <c r="D79" s="51" t="s">
        <v>13</v>
      </c>
      <c r="E79" s="51"/>
      <c r="F79" s="51"/>
      <c r="G79" s="51"/>
      <c r="H79" s="51"/>
      <c r="I79" s="51" t="s">
        <v>143</v>
      </c>
      <c r="J79" s="191" t="s">
        <v>256</v>
      </c>
      <c r="K79" s="51" t="s">
        <v>257</v>
      </c>
      <c r="L79" s="51"/>
      <c r="M79" s="76">
        <v>0</v>
      </c>
      <c r="N79" s="50">
        <v>82500</v>
      </c>
      <c r="O79" s="50">
        <v>82500</v>
      </c>
      <c r="P79" s="98">
        <v>0</v>
      </c>
      <c r="Q79" s="111">
        <f t="shared" si="3"/>
        <v>100</v>
      </c>
    </row>
    <row r="80" spans="1:17">
      <c r="A80" s="147" t="s">
        <v>152</v>
      </c>
      <c r="B80" s="148" t="s">
        <v>8</v>
      </c>
      <c r="C80" s="148"/>
      <c r="D80" s="148" t="s">
        <v>13</v>
      </c>
      <c r="E80" s="148"/>
      <c r="F80" s="148"/>
      <c r="G80" s="148"/>
      <c r="H80" s="148"/>
      <c r="I80" s="148" t="s">
        <v>143</v>
      </c>
      <c r="J80" s="148" t="s">
        <v>238</v>
      </c>
      <c r="K80" s="148"/>
      <c r="L80" s="148"/>
      <c r="M80" s="149">
        <f t="shared" ref="M80:N82" si="16">M81</f>
        <v>3125</v>
      </c>
      <c r="N80" s="150">
        <f t="shared" si="16"/>
        <v>3750</v>
      </c>
      <c r="O80" s="150">
        <v>3750</v>
      </c>
      <c r="P80" s="151">
        <f>O80/M80*100</f>
        <v>120</v>
      </c>
      <c r="Q80" s="152">
        <f t="shared" ref="Q80:Q158" si="17">O80/N80*100</f>
        <v>100</v>
      </c>
    </row>
    <row r="81" spans="1:17">
      <c r="A81" s="127" t="s">
        <v>152</v>
      </c>
      <c r="B81" s="51"/>
      <c r="C81" s="51"/>
      <c r="D81" s="51"/>
      <c r="E81" s="51"/>
      <c r="F81" s="51"/>
      <c r="G81" s="51"/>
      <c r="H81" s="51"/>
      <c r="I81" s="51" t="s">
        <v>143</v>
      </c>
      <c r="J81" s="191" t="s">
        <v>16</v>
      </c>
      <c r="K81" s="51" t="s">
        <v>17</v>
      </c>
      <c r="L81" s="51"/>
      <c r="M81" s="76">
        <f t="shared" si="16"/>
        <v>3125</v>
      </c>
      <c r="N81" s="50">
        <f t="shared" si="16"/>
        <v>3750</v>
      </c>
      <c r="O81" s="50">
        <v>3750</v>
      </c>
      <c r="P81" s="98">
        <f>O81/M81*100</f>
        <v>120</v>
      </c>
      <c r="Q81" s="111">
        <f t="shared" si="17"/>
        <v>100</v>
      </c>
    </row>
    <row r="82" spans="1:17">
      <c r="A82" s="127" t="s">
        <v>152</v>
      </c>
      <c r="B82" s="51"/>
      <c r="C82" s="51"/>
      <c r="D82" s="51"/>
      <c r="E82" s="51"/>
      <c r="F82" s="51"/>
      <c r="G82" s="51"/>
      <c r="H82" s="51"/>
      <c r="I82" s="51" t="s">
        <v>143</v>
      </c>
      <c r="J82" s="191" t="s">
        <v>67</v>
      </c>
      <c r="K82" s="51" t="s">
        <v>68</v>
      </c>
      <c r="L82" s="51"/>
      <c r="M82" s="76">
        <f t="shared" si="16"/>
        <v>3125</v>
      </c>
      <c r="N82" s="50">
        <f t="shared" si="16"/>
        <v>3750</v>
      </c>
      <c r="O82" s="50">
        <v>3750</v>
      </c>
      <c r="P82" s="98">
        <f t="shared" ref="P82:P83" si="18">O82/M82*100</f>
        <v>120</v>
      </c>
      <c r="Q82" s="111">
        <f t="shared" si="17"/>
        <v>100</v>
      </c>
    </row>
    <row r="83" spans="1:17">
      <c r="A83" s="127" t="s">
        <v>152</v>
      </c>
      <c r="B83" s="51" t="s">
        <v>8</v>
      </c>
      <c r="C83" s="51"/>
      <c r="D83" s="51" t="s">
        <v>13</v>
      </c>
      <c r="E83" s="51"/>
      <c r="F83" s="51"/>
      <c r="G83" s="51"/>
      <c r="H83" s="51"/>
      <c r="I83" s="51" t="s">
        <v>143</v>
      </c>
      <c r="J83" s="191" t="s">
        <v>69</v>
      </c>
      <c r="K83" s="51" t="s">
        <v>70</v>
      </c>
      <c r="L83" s="51"/>
      <c r="M83" s="76">
        <v>3125</v>
      </c>
      <c r="N83" s="50">
        <v>3750</v>
      </c>
      <c r="O83" s="50">
        <v>3750</v>
      </c>
      <c r="P83" s="98">
        <f t="shared" si="18"/>
        <v>120</v>
      </c>
      <c r="Q83" s="111">
        <f t="shared" si="17"/>
        <v>100</v>
      </c>
    </row>
    <row r="84" spans="1:17" s="40" customFormat="1">
      <c r="A84" s="147" t="s">
        <v>153</v>
      </c>
      <c r="B84" s="148" t="s">
        <v>8</v>
      </c>
      <c r="C84" s="148"/>
      <c r="D84" s="148" t="s">
        <v>13</v>
      </c>
      <c r="E84" s="148"/>
      <c r="F84" s="148"/>
      <c r="G84" s="148"/>
      <c r="H84" s="148"/>
      <c r="I84" s="148" t="s">
        <v>143</v>
      </c>
      <c r="J84" s="148" t="s">
        <v>239</v>
      </c>
      <c r="K84" s="148"/>
      <c r="L84" s="148"/>
      <c r="M84" s="149">
        <v>0</v>
      </c>
      <c r="N84" s="150">
        <f t="shared" ref="N84:O86" si="19">N85</f>
        <v>10875</v>
      </c>
      <c r="O84" s="150">
        <f t="shared" si="19"/>
        <v>10875</v>
      </c>
      <c r="P84" s="151">
        <v>0</v>
      </c>
      <c r="Q84" s="152">
        <f t="shared" si="17"/>
        <v>100</v>
      </c>
    </row>
    <row r="85" spans="1:17" s="40" customFormat="1">
      <c r="A85" s="127" t="s">
        <v>153</v>
      </c>
      <c r="B85" s="51"/>
      <c r="C85" s="51"/>
      <c r="D85" s="51"/>
      <c r="E85" s="51"/>
      <c r="F85" s="51"/>
      <c r="G85" s="51"/>
      <c r="H85" s="51"/>
      <c r="I85" s="51" t="s">
        <v>143</v>
      </c>
      <c r="J85" s="191" t="s">
        <v>16</v>
      </c>
      <c r="K85" s="51" t="s">
        <v>17</v>
      </c>
      <c r="L85" s="51"/>
      <c r="M85" s="76">
        <v>0</v>
      </c>
      <c r="N85" s="50">
        <f t="shared" si="19"/>
        <v>10875</v>
      </c>
      <c r="O85" s="50">
        <f t="shared" si="19"/>
        <v>10875</v>
      </c>
      <c r="P85" s="98">
        <v>0</v>
      </c>
      <c r="Q85" s="111">
        <f t="shared" si="17"/>
        <v>100</v>
      </c>
    </row>
    <row r="86" spans="1:17" s="40" customFormat="1">
      <c r="A86" s="127" t="s">
        <v>153</v>
      </c>
      <c r="B86" s="51"/>
      <c r="C86" s="51"/>
      <c r="D86" s="51"/>
      <c r="E86" s="51"/>
      <c r="F86" s="51"/>
      <c r="G86" s="51"/>
      <c r="H86" s="51"/>
      <c r="I86" s="51" t="s">
        <v>143</v>
      </c>
      <c r="J86" s="191" t="s">
        <v>67</v>
      </c>
      <c r="K86" s="51" t="s">
        <v>68</v>
      </c>
      <c r="L86" s="51"/>
      <c r="M86" s="76">
        <v>0</v>
      </c>
      <c r="N86" s="50">
        <f t="shared" si="19"/>
        <v>10875</v>
      </c>
      <c r="O86" s="50">
        <f t="shared" si="19"/>
        <v>10875</v>
      </c>
      <c r="P86" s="98">
        <v>0</v>
      </c>
      <c r="Q86" s="111">
        <f t="shared" si="17"/>
        <v>100</v>
      </c>
    </row>
    <row r="87" spans="1:17" s="40" customFormat="1">
      <c r="A87" s="127" t="s">
        <v>153</v>
      </c>
      <c r="B87" s="51" t="s">
        <v>8</v>
      </c>
      <c r="C87" s="51"/>
      <c r="D87" s="51" t="s">
        <v>13</v>
      </c>
      <c r="E87" s="51"/>
      <c r="F87" s="51"/>
      <c r="G87" s="51"/>
      <c r="H87" s="51"/>
      <c r="I87" s="51" t="s">
        <v>143</v>
      </c>
      <c r="J87" s="191" t="s">
        <v>69</v>
      </c>
      <c r="K87" s="51" t="s">
        <v>70</v>
      </c>
      <c r="L87" s="51"/>
      <c r="M87" s="76">
        <v>0</v>
      </c>
      <c r="N87" s="50">
        <v>10875</v>
      </c>
      <c r="O87" s="50">
        <v>10875</v>
      </c>
      <c r="P87" s="98">
        <v>0</v>
      </c>
      <c r="Q87" s="111">
        <f t="shared" si="17"/>
        <v>100</v>
      </c>
    </row>
    <row r="88" spans="1:17" s="40" customFormat="1">
      <c r="A88" s="147" t="s">
        <v>226</v>
      </c>
      <c r="B88" s="148" t="s">
        <v>8</v>
      </c>
      <c r="C88" s="148"/>
      <c r="D88" s="148" t="s">
        <v>13</v>
      </c>
      <c r="E88" s="148"/>
      <c r="F88" s="148"/>
      <c r="G88" s="148"/>
      <c r="H88" s="148"/>
      <c r="I88" s="148" t="s">
        <v>143</v>
      </c>
      <c r="J88" s="148" t="s">
        <v>240</v>
      </c>
      <c r="K88" s="148"/>
      <c r="L88" s="148"/>
      <c r="M88" s="149">
        <v>0</v>
      </c>
      <c r="N88" s="150">
        <f t="shared" ref="N88:O90" si="20">N89</f>
        <v>122500</v>
      </c>
      <c r="O88" s="150">
        <f t="shared" si="20"/>
        <v>122500</v>
      </c>
      <c r="P88" s="151">
        <v>0</v>
      </c>
      <c r="Q88" s="152">
        <f t="shared" si="17"/>
        <v>100</v>
      </c>
    </row>
    <row r="89" spans="1:17" s="40" customFormat="1">
      <c r="A89" s="126" t="s">
        <v>226</v>
      </c>
      <c r="B89" s="51"/>
      <c r="C89" s="51"/>
      <c r="D89" s="51"/>
      <c r="E89" s="51"/>
      <c r="F89" s="51"/>
      <c r="G89" s="51"/>
      <c r="H89" s="51"/>
      <c r="I89" s="51" t="s">
        <v>143</v>
      </c>
      <c r="J89" s="191" t="s">
        <v>16</v>
      </c>
      <c r="K89" s="51" t="s">
        <v>17</v>
      </c>
      <c r="L89" s="51"/>
      <c r="M89" s="76">
        <v>0</v>
      </c>
      <c r="N89" s="50">
        <f t="shared" si="20"/>
        <v>122500</v>
      </c>
      <c r="O89" s="50">
        <f t="shared" si="20"/>
        <v>122500</v>
      </c>
      <c r="P89" s="98">
        <v>0</v>
      </c>
      <c r="Q89" s="111">
        <f t="shared" si="17"/>
        <v>100</v>
      </c>
    </row>
    <row r="90" spans="1:17" s="40" customFormat="1">
      <c r="A90" s="126" t="s">
        <v>226</v>
      </c>
      <c r="B90" s="51"/>
      <c r="C90" s="51"/>
      <c r="D90" s="51"/>
      <c r="E90" s="51"/>
      <c r="F90" s="51"/>
      <c r="G90" s="51"/>
      <c r="H90" s="51"/>
      <c r="I90" s="51" t="s">
        <v>143</v>
      </c>
      <c r="J90" s="191" t="s">
        <v>151</v>
      </c>
      <c r="K90" s="51" t="s">
        <v>68</v>
      </c>
      <c r="L90" s="51"/>
      <c r="M90" s="76">
        <v>0</v>
      </c>
      <c r="N90" s="50">
        <f t="shared" si="20"/>
        <v>122500</v>
      </c>
      <c r="O90" s="50">
        <f t="shared" si="20"/>
        <v>122500</v>
      </c>
      <c r="P90" s="98">
        <v>0</v>
      </c>
      <c r="Q90" s="111">
        <f t="shared" si="17"/>
        <v>100</v>
      </c>
    </row>
    <row r="91" spans="1:17" s="40" customFormat="1">
      <c r="A91" s="126" t="s">
        <v>226</v>
      </c>
      <c r="B91" s="51" t="s">
        <v>8</v>
      </c>
      <c r="C91" s="51"/>
      <c r="D91" s="51" t="s">
        <v>13</v>
      </c>
      <c r="E91" s="51"/>
      <c r="F91" s="51"/>
      <c r="G91" s="51"/>
      <c r="H91" s="51"/>
      <c r="I91" s="51" t="s">
        <v>143</v>
      </c>
      <c r="J91" s="191" t="s">
        <v>256</v>
      </c>
      <c r="K91" s="51" t="s">
        <v>70</v>
      </c>
      <c r="L91" s="51"/>
      <c r="M91" s="76">
        <v>0</v>
      </c>
      <c r="N91" s="50">
        <v>122500</v>
      </c>
      <c r="O91" s="50">
        <v>122500</v>
      </c>
      <c r="P91" s="98">
        <v>0</v>
      </c>
      <c r="Q91" s="111">
        <f t="shared" si="17"/>
        <v>100</v>
      </c>
    </row>
    <row r="92" spans="1:17" s="57" customFormat="1">
      <c r="A92" s="147" t="s">
        <v>248</v>
      </c>
      <c r="B92" s="148" t="s">
        <v>8</v>
      </c>
      <c r="C92" s="148"/>
      <c r="D92" s="148" t="s">
        <v>13</v>
      </c>
      <c r="E92" s="148"/>
      <c r="F92" s="148"/>
      <c r="G92" s="148"/>
      <c r="H92" s="148"/>
      <c r="I92" s="148" t="s">
        <v>143</v>
      </c>
      <c r="J92" s="148" t="s">
        <v>247</v>
      </c>
      <c r="K92" s="148"/>
      <c r="L92" s="148"/>
      <c r="M92" s="149">
        <f>M93</f>
        <v>61250</v>
      </c>
      <c r="N92" s="150">
        <v>0</v>
      </c>
      <c r="O92" s="150">
        <v>0</v>
      </c>
      <c r="P92" s="151">
        <v>0</v>
      </c>
      <c r="Q92" s="152">
        <v>0</v>
      </c>
    </row>
    <row r="93" spans="1:17" s="57" customFormat="1">
      <c r="A93" s="126" t="s">
        <v>248</v>
      </c>
      <c r="B93" s="51"/>
      <c r="C93" s="51"/>
      <c r="D93" s="51"/>
      <c r="E93" s="51"/>
      <c r="F93" s="51"/>
      <c r="G93" s="51"/>
      <c r="H93" s="51"/>
      <c r="I93" s="51" t="s">
        <v>143</v>
      </c>
      <c r="J93" s="191" t="s">
        <v>16</v>
      </c>
      <c r="K93" s="51" t="s">
        <v>17</v>
      </c>
      <c r="L93" s="51"/>
      <c r="M93" s="76">
        <f>M94</f>
        <v>61250</v>
      </c>
      <c r="N93" s="50">
        <v>0</v>
      </c>
      <c r="O93" s="50">
        <v>0</v>
      </c>
      <c r="P93" s="98">
        <f t="shared" ref="P93:P146" si="21">O93/M93*100</f>
        <v>0</v>
      </c>
      <c r="Q93" s="111">
        <v>0</v>
      </c>
    </row>
    <row r="94" spans="1:17" s="57" customFormat="1">
      <c r="A94" s="126" t="s">
        <v>248</v>
      </c>
      <c r="B94" s="51"/>
      <c r="C94" s="51"/>
      <c r="D94" s="51"/>
      <c r="E94" s="51"/>
      <c r="F94" s="51"/>
      <c r="G94" s="51"/>
      <c r="H94" s="51"/>
      <c r="I94" s="51" t="s">
        <v>143</v>
      </c>
      <c r="J94" s="191" t="s">
        <v>67</v>
      </c>
      <c r="K94" s="51" t="s">
        <v>68</v>
      </c>
      <c r="L94" s="51"/>
      <c r="M94" s="76">
        <f>M95</f>
        <v>61250</v>
      </c>
      <c r="N94" s="50">
        <v>0</v>
      </c>
      <c r="O94" s="50">
        <v>0</v>
      </c>
      <c r="P94" s="98">
        <f t="shared" si="21"/>
        <v>0</v>
      </c>
      <c r="Q94" s="111">
        <v>0</v>
      </c>
    </row>
    <row r="95" spans="1:17" s="57" customFormat="1">
      <c r="A95" s="126" t="s">
        <v>248</v>
      </c>
      <c r="B95" s="51" t="s">
        <v>8</v>
      </c>
      <c r="C95" s="51"/>
      <c r="D95" s="51" t="s">
        <v>13</v>
      </c>
      <c r="E95" s="51"/>
      <c r="F95" s="51"/>
      <c r="G95" s="51"/>
      <c r="H95" s="51"/>
      <c r="I95" s="51" t="s">
        <v>143</v>
      </c>
      <c r="J95" s="191" t="s">
        <v>69</v>
      </c>
      <c r="K95" s="51" t="s">
        <v>70</v>
      </c>
      <c r="L95" s="51"/>
      <c r="M95" s="76">
        <v>61250</v>
      </c>
      <c r="N95" s="50">
        <v>0</v>
      </c>
      <c r="O95" s="50">
        <v>0</v>
      </c>
      <c r="P95" s="98">
        <f t="shared" si="21"/>
        <v>0</v>
      </c>
      <c r="Q95" s="111">
        <v>0</v>
      </c>
    </row>
    <row r="96" spans="1:17" s="57" customFormat="1">
      <c r="A96" s="147" t="s">
        <v>249</v>
      </c>
      <c r="B96" s="148" t="s">
        <v>8</v>
      </c>
      <c r="C96" s="148"/>
      <c r="D96" s="148" t="s">
        <v>13</v>
      </c>
      <c r="E96" s="148"/>
      <c r="F96" s="148"/>
      <c r="G96" s="148"/>
      <c r="H96" s="148"/>
      <c r="I96" s="148" t="s">
        <v>143</v>
      </c>
      <c r="J96" s="148" t="s">
        <v>250</v>
      </c>
      <c r="K96" s="148"/>
      <c r="L96" s="148"/>
      <c r="M96" s="149">
        <f>M97</f>
        <v>18750</v>
      </c>
      <c r="N96" s="150">
        <v>0</v>
      </c>
      <c r="O96" s="150">
        <v>0</v>
      </c>
      <c r="P96" s="151">
        <f t="shared" si="21"/>
        <v>0</v>
      </c>
      <c r="Q96" s="152">
        <v>0</v>
      </c>
    </row>
    <row r="97" spans="1:17" s="57" customFormat="1">
      <c r="A97" s="126" t="s">
        <v>249</v>
      </c>
      <c r="B97" s="51"/>
      <c r="C97" s="51"/>
      <c r="D97" s="51"/>
      <c r="E97" s="51"/>
      <c r="F97" s="51"/>
      <c r="G97" s="51"/>
      <c r="H97" s="51"/>
      <c r="I97" s="51" t="s">
        <v>143</v>
      </c>
      <c r="J97" s="191" t="s">
        <v>16</v>
      </c>
      <c r="K97" s="51" t="s">
        <v>17</v>
      </c>
      <c r="L97" s="51"/>
      <c r="M97" s="76">
        <f>M98</f>
        <v>18750</v>
      </c>
      <c r="N97" s="50">
        <v>0</v>
      </c>
      <c r="O97" s="50">
        <v>0</v>
      </c>
      <c r="P97" s="98">
        <f t="shared" si="21"/>
        <v>0</v>
      </c>
      <c r="Q97" s="111">
        <v>0</v>
      </c>
    </row>
    <row r="98" spans="1:17" s="57" customFormat="1">
      <c r="A98" s="126" t="s">
        <v>249</v>
      </c>
      <c r="B98" s="51"/>
      <c r="C98" s="51"/>
      <c r="D98" s="51"/>
      <c r="E98" s="51"/>
      <c r="F98" s="51"/>
      <c r="G98" s="51"/>
      <c r="H98" s="51"/>
      <c r="I98" s="51" t="s">
        <v>143</v>
      </c>
      <c r="J98" s="191" t="s">
        <v>67</v>
      </c>
      <c r="K98" s="51" t="s">
        <v>68</v>
      </c>
      <c r="L98" s="51"/>
      <c r="M98" s="76">
        <f>M99</f>
        <v>18750</v>
      </c>
      <c r="N98" s="50">
        <v>0</v>
      </c>
      <c r="O98" s="50">
        <v>0</v>
      </c>
      <c r="P98" s="98">
        <f t="shared" si="21"/>
        <v>0</v>
      </c>
      <c r="Q98" s="111">
        <v>0</v>
      </c>
    </row>
    <row r="99" spans="1:17" s="57" customFormat="1">
      <c r="A99" s="126" t="s">
        <v>249</v>
      </c>
      <c r="B99" s="51" t="s">
        <v>8</v>
      </c>
      <c r="C99" s="51"/>
      <c r="D99" s="51" t="s">
        <v>13</v>
      </c>
      <c r="E99" s="51"/>
      <c r="F99" s="51"/>
      <c r="G99" s="51"/>
      <c r="H99" s="51"/>
      <c r="I99" s="51" t="s">
        <v>143</v>
      </c>
      <c r="J99" s="191" t="s">
        <v>69</v>
      </c>
      <c r="K99" s="51" t="s">
        <v>70</v>
      </c>
      <c r="L99" s="51"/>
      <c r="M99" s="76">
        <v>18750</v>
      </c>
      <c r="N99" s="50">
        <v>0</v>
      </c>
      <c r="O99" s="50">
        <v>0</v>
      </c>
      <c r="P99" s="98">
        <f t="shared" si="21"/>
        <v>0</v>
      </c>
      <c r="Q99" s="111">
        <v>0</v>
      </c>
    </row>
    <row r="100" spans="1:17" s="57" customFormat="1">
      <c r="A100" s="147" t="s">
        <v>251</v>
      </c>
      <c r="B100" s="148" t="s">
        <v>8</v>
      </c>
      <c r="C100" s="148"/>
      <c r="D100" s="148" t="s">
        <v>13</v>
      </c>
      <c r="E100" s="148"/>
      <c r="F100" s="148"/>
      <c r="G100" s="148"/>
      <c r="H100" s="148"/>
      <c r="I100" s="148" t="s">
        <v>143</v>
      </c>
      <c r="J100" s="148" t="s">
        <v>252</v>
      </c>
      <c r="K100" s="148"/>
      <c r="L100" s="148"/>
      <c r="M100" s="149">
        <f>M101</f>
        <v>38000</v>
      </c>
      <c r="N100" s="150">
        <v>0</v>
      </c>
      <c r="O100" s="150">
        <v>0</v>
      </c>
      <c r="P100" s="151">
        <f t="shared" si="21"/>
        <v>0</v>
      </c>
      <c r="Q100" s="152">
        <v>0</v>
      </c>
    </row>
    <row r="101" spans="1:17" s="57" customFormat="1">
      <c r="A101" s="126" t="s">
        <v>251</v>
      </c>
      <c r="B101" s="51"/>
      <c r="C101" s="51"/>
      <c r="D101" s="51"/>
      <c r="E101" s="51"/>
      <c r="F101" s="51"/>
      <c r="G101" s="51"/>
      <c r="H101" s="51"/>
      <c r="I101" s="51" t="s">
        <v>143</v>
      </c>
      <c r="J101" s="191" t="s">
        <v>16</v>
      </c>
      <c r="K101" s="51" t="s">
        <v>17</v>
      </c>
      <c r="L101" s="51"/>
      <c r="M101" s="76">
        <f>M102</f>
        <v>38000</v>
      </c>
      <c r="N101" s="50">
        <v>0</v>
      </c>
      <c r="O101" s="50">
        <v>0</v>
      </c>
      <c r="P101" s="98">
        <f t="shared" si="21"/>
        <v>0</v>
      </c>
      <c r="Q101" s="111">
        <v>0</v>
      </c>
    </row>
    <row r="102" spans="1:17" s="57" customFormat="1">
      <c r="A102" s="126" t="s">
        <v>251</v>
      </c>
      <c r="B102" s="51"/>
      <c r="C102" s="51"/>
      <c r="D102" s="51"/>
      <c r="E102" s="51"/>
      <c r="F102" s="51"/>
      <c r="G102" s="51"/>
      <c r="H102" s="51"/>
      <c r="I102" s="51" t="s">
        <v>143</v>
      </c>
      <c r="J102" s="191" t="s">
        <v>67</v>
      </c>
      <c r="K102" s="51" t="s">
        <v>68</v>
      </c>
      <c r="L102" s="51"/>
      <c r="M102" s="76">
        <f>M103</f>
        <v>38000</v>
      </c>
      <c r="N102" s="50">
        <v>0</v>
      </c>
      <c r="O102" s="50">
        <v>0</v>
      </c>
      <c r="P102" s="98">
        <f t="shared" si="21"/>
        <v>0</v>
      </c>
      <c r="Q102" s="111">
        <v>0</v>
      </c>
    </row>
    <row r="103" spans="1:17" s="57" customFormat="1">
      <c r="A103" s="126" t="s">
        <v>251</v>
      </c>
      <c r="B103" s="51" t="s">
        <v>8</v>
      </c>
      <c r="C103" s="51"/>
      <c r="D103" s="51" t="s">
        <v>13</v>
      </c>
      <c r="E103" s="51"/>
      <c r="F103" s="51"/>
      <c r="G103" s="51"/>
      <c r="H103" s="51"/>
      <c r="I103" s="51" t="s">
        <v>143</v>
      </c>
      <c r="J103" s="191" t="s">
        <v>69</v>
      </c>
      <c r="K103" s="51" t="s">
        <v>70</v>
      </c>
      <c r="L103" s="51"/>
      <c r="M103" s="76">
        <v>38000</v>
      </c>
      <c r="N103" s="50">
        <v>0</v>
      </c>
      <c r="O103" s="50">
        <v>0</v>
      </c>
      <c r="P103" s="98">
        <f t="shared" si="21"/>
        <v>0</v>
      </c>
      <c r="Q103" s="111">
        <v>0</v>
      </c>
    </row>
    <row r="104" spans="1:17" s="57" customFormat="1">
      <c r="A104" s="147" t="s">
        <v>271</v>
      </c>
      <c r="B104" s="148" t="s">
        <v>8</v>
      </c>
      <c r="C104" s="148"/>
      <c r="D104" s="148" t="s">
        <v>13</v>
      </c>
      <c r="E104" s="148"/>
      <c r="F104" s="148"/>
      <c r="G104" s="148"/>
      <c r="H104" s="148"/>
      <c r="I104" s="148" t="s">
        <v>143</v>
      </c>
      <c r="J104" s="148" t="s">
        <v>270</v>
      </c>
      <c r="K104" s="148"/>
      <c r="L104" s="148"/>
      <c r="M104" s="149">
        <v>0</v>
      </c>
      <c r="N104" s="150">
        <f t="shared" ref="N104:O106" si="22">N105</f>
        <v>13750</v>
      </c>
      <c r="O104" s="150">
        <f t="shared" si="22"/>
        <v>13750</v>
      </c>
      <c r="P104" s="151">
        <v>0</v>
      </c>
      <c r="Q104" s="152">
        <v>0</v>
      </c>
    </row>
    <row r="105" spans="1:17" s="57" customFormat="1">
      <c r="A105" s="126" t="s">
        <v>271</v>
      </c>
      <c r="B105" s="51"/>
      <c r="C105" s="51"/>
      <c r="D105" s="51"/>
      <c r="E105" s="51"/>
      <c r="F105" s="51"/>
      <c r="G105" s="51"/>
      <c r="H105" s="51"/>
      <c r="I105" s="51" t="s">
        <v>143</v>
      </c>
      <c r="J105" s="191" t="s">
        <v>16</v>
      </c>
      <c r="K105" s="51" t="s">
        <v>17</v>
      </c>
      <c r="L105" s="51"/>
      <c r="M105" s="76">
        <v>0</v>
      </c>
      <c r="N105" s="50">
        <f t="shared" si="22"/>
        <v>13750</v>
      </c>
      <c r="O105" s="50">
        <f t="shared" si="22"/>
        <v>13750</v>
      </c>
      <c r="P105" s="98">
        <v>0</v>
      </c>
      <c r="Q105" s="111">
        <v>0</v>
      </c>
    </row>
    <row r="106" spans="1:17" s="57" customFormat="1">
      <c r="A106" s="126" t="s">
        <v>271</v>
      </c>
      <c r="B106" s="51"/>
      <c r="C106" s="51"/>
      <c r="D106" s="51"/>
      <c r="E106" s="51"/>
      <c r="F106" s="51"/>
      <c r="G106" s="51"/>
      <c r="H106" s="51"/>
      <c r="I106" s="51" t="s">
        <v>143</v>
      </c>
      <c r="J106" s="191" t="s">
        <v>151</v>
      </c>
      <c r="K106" s="51" t="s">
        <v>68</v>
      </c>
      <c r="L106" s="51"/>
      <c r="M106" s="76">
        <v>0</v>
      </c>
      <c r="N106" s="50">
        <f t="shared" si="22"/>
        <v>13750</v>
      </c>
      <c r="O106" s="50">
        <f t="shared" si="22"/>
        <v>13750</v>
      </c>
      <c r="P106" s="98">
        <v>0</v>
      </c>
      <c r="Q106" s="111">
        <v>0</v>
      </c>
    </row>
    <row r="107" spans="1:17" s="57" customFormat="1">
      <c r="A107" s="126" t="s">
        <v>271</v>
      </c>
      <c r="B107" s="51" t="s">
        <v>8</v>
      </c>
      <c r="C107" s="51"/>
      <c r="D107" s="51" t="s">
        <v>13</v>
      </c>
      <c r="E107" s="51"/>
      <c r="F107" s="51"/>
      <c r="G107" s="51"/>
      <c r="H107" s="51"/>
      <c r="I107" s="51" t="s">
        <v>143</v>
      </c>
      <c r="J107" s="191" t="s">
        <v>256</v>
      </c>
      <c r="K107" s="51" t="s">
        <v>70</v>
      </c>
      <c r="L107" s="51"/>
      <c r="M107" s="76">
        <v>0</v>
      </c>
      <c r="N107" s="50">
        <v>13750</v>
      </c>
      <c r="O107" s="50">
        <v>13750</v>
      </c>
      <c r="P107" s="98">
        <v>0</v>
      </c>
      <c r="Q107" s="111">
        <v>0</v>
      </c>
    </row>
    <row r="108" spans="1:17" s="57" customFormat="1">
      <c r="A108" s="147" t="s">
        <v>412</v>
      </c>
      <c r="B108" s="148"/>
      <c r="C108" s="148"/>
      <c r="D108" s="148"/>
      <c r="E108" s="148"/>
      <c r="F108" s="148"/>
      <c r="G108" s="148"/>
      <c r="H108" s="148"/>
      <c r="I108" s="148" t="s">
        <v>143</v>
      </c>
      <c r="J108" s="190" t="s">
        <v>399</v>
      </c>
      <c r="K108" s="148"/>
      <c r="L108" s="148"/>
      <c r="M108" s="149">
        <f t="shared" ref="M108:N110" si="23">M109</f>
        <v>0</v>
      </c>
      <c r="N108" s="150">
        <f t="shared" si="23"/>
        <v>28750</v>
      </c>
      <c r="O108" s="150">
        <v>28750</v>
      </c>
      <c r="P108" s="151">
        <v>0</v>
      </c>
      <c r="Q108" s="152">
        <f>O108/N108*100</f>
        <v>100</v>
      </c>
    </row>
    <row r="109" spans="1:17" s="57" customFormat="1">
      <c r="A109" s="127" t="s">
        <v>412</v>
      </c>
      <c r="B109" s="51"/>
      <c r="C109" s="51"/>
      <c r="D109" s="51"/>
      <c r="E109" s="51"/>
      <c r="F109" s="51"/>
      <c r="G109" s="51"/>
      <c r="H109" s="51"/>
      <c r="I109" s="51" t="s">
        <v>143</v>
      </c>
      <c r="J109" s="191" t="s">
        <v>16</v>
      </c>
      <c r="K109" s="51" t="s">
        <v>17</v>
      </c>
      <c r="L109" s="51"/>
      <c r="M109" s="76">
        <f t="shared" si="23"/>
        <v>0</v>
      </c>
      <c r="N109" s="50">
        <f t="shared" si="23"/>
        <v>28750</v>
      </c>
      <c r="O109" s="50">
        <v>28750</v>
      </c>
      <c r="P109" s="98">
        <v>0</v>
      </c>
      <c r="Q109" s="111">
        <f>O109/N109*100</f>
        <v>100</v>
      </c>
    </row>
    <row r="110" spans="1:17" s="57" customFormat="1">
      <c r="A110" s="127" t="s">
        <v>412</v>
      </c>
      <c r="B110" s="51"/>
      <c r="C110" s="51"/>
      <c r="D110" s="51"/>
      <c r="E110" s="51"/>
      <c r="F110" s="51"/>
      <c r="G110" s="51"/>
      <c r="H110" s="51"/>
      <c r="I110" s="51" t="s">
        <v>143</v>
      </c>
      <c r="J110" s="191" t="s">
        <v>151</v>
      </c>
      <c r="K110" s="51" t="s">
        <v>391</v>
      </c>
      <c r="L110" s="51"/>
      <c r="M110" s="76">
        <f t="shared" si="23"/>
        <v>0</v>
      </c>
      <c r="N110" s="50">
        <f t="shared" si="23"/>
        <v>28750</v>
      </c>
      <c r="O110" s="50">
        <v>28750</v>
      </c>
      <c r="P110" s="98">
        <v>0</v>
      </c>
      <c r="Q110" s="111">
        <f t="shared" ref="Q110:Q119" si="24">O110/N110*100</f>
        <v>100</v>
      </c>
    </row>
    <row r="111" spans="1:17" s="57" customFormat="1">
      <c r="A111" s="127" t="s">
        <v>412</v>
      </c>
      <c r="B111" s="51" t="s">
        <v>8</v>
      </c>
      <c r="C111" s="51"/>
      <c r="D111" s="51" t="s">
        <v>13</v>
      </c>
      <c r="E111" s="51"/>
      <c r="F111" s="51"/>
      <c r="G111" s="51"/>
      <c r="H111" s="51"/>
      <c r="I111" s="51" t="s">
        <v>143</v>
      </c>
      <c r="J111" s="191" t="s">
        <v>256</v>
      </c>
      <c r="K111" s="51" t="s">
        <v>257</v>
      </c>
      <c r="L111" s="51"/>
      <c r="M111" s="76"/>
      <c r="N111" s="50">
        <v>28750</v>
      </c>
      <c r="O111" s="50">
        <v>28750</v>
      </c>
      <c r="P111" s="98">
        <v>0</v>
      </c>
      <c r="Q111" s="111">
        <f t="shared" si="24"/>
        <v>100</v>
      </c>
    </row>
    <row r="112" spans="1:17" s="57" customFormat="1">
      <c r="A112" s="147" t="s">
        <v>413</v>
      </c>
      <c r="B112" s="148"/>
      <c r="C112" s="148"/>
      <c r="D112" s="148"/>
      <c r="E112" s="148"/>
      <c r="F112" s="148"/>
      <c r="G112" s="148"/>
      <c r="H112" s="148"/>
      <c r="I112" s="148" t="s">
        <v>143</v>
      </c>
      <c r="J112" s="190" t="s">
        <v>400</v>
      </c>
      <c r="K112" s="148"/>
      <c r="L112" s="148"/>
      <c r="M112" s="149">
        <f t="shared" ref="M112:N114" si="25">M113</f>
        <v>0</v>
      </c>
      <c r="N112" s="150">
        <f t="shared" si="25"/>
        <v>66250</v>
      </c>
      <c r="O112" s="150">
        <v>66250</v>
      </c>
      <c r="P112" s="151">
        <v>0</v>
      </c>
      <c r="Q112" s="152">
        <f t="shared" si="24"/>
        <v>100</v>
      </c>
    </row>
    <row r="113" spans="1:17" s="57" customFormat="1">
      <c r="A113" s="127" t="s">
        <v>413</v>
      </c>
      <c r="B113" s="51"/>
      <c r="C113" s="51"/>
      <c r="D113" s="51"/>
      <c r="E113" s="51"/>
      <c r="F113" s="51"/>
      <c r="G113" s="51"/>
      <c r="H113" s="51"/>
      <c r="I113" s="51" t="s">
        <v>143</v>
      </c>
      <c r="J113" s="191" t="s">
        <v>16</v>
      </c>
      <c r="K113" s="51" t="s">
        <v>17</v>
      </c>
      <c r="L113" s="51"/>
      <c r="M113" s="76">
        <f t="shared" si="25"/>
        <v>0</v>
      </c>
      <c r="N113" s="50">
        <f t="shared" si="25"/>
        <v>66250</v>
      </c>
      <c r="O113" s="50">
        <v>66250</v>
      </c>
      <c r="P113" s="98">
        <v>0</v>
      </c>
      <c r="Q113" s="111">
        <f t="shared" si="24"/>
        <v>100</v>
      </c>
    </row>
    <row r="114" spans="1:17" s="57" customFormat="1">
      <c r="A114" s="127" t="s">
        <v>413</v>
      </c>
      <c r="B114" s="51"/>
      <c r="C114" s="51"/>
      <c r="D114" s="51"/>
      <c r="E114" s="51"/>
      <c r="F114" s="51"/>
      <c r="G114" s="51"/>
      <c r="H114" s="51"/>
      <c r="I114" s="51" t="s">
        <v>143</v>
      </c>
      <c r="J114" s="191" t="s">
        <v>151</v>
      </c>
      <c r="K114" s="51" t="s">
        <v>391</v>
      </c>
      <c r="L114" s="51"/>
      <c r="M114" s="76">
        <f t="shared" si="25"/>
        <v>0</v>
      </c>
      <c r="N114" s="50">
        <f t="shared" si="25"/>
        <v>66250</v>
      </c>
      <c r="O114" s="50">
        <v>66250</v>
      </c>
      <c r="P114" s="98">
        <v>0</v>
      </c>
      <c r="Q114" s="111">
        <f t="shared" si="24"/>
        <v>100</v>
      </c>
    </row>
    <row r="115" spans="1:17" s="57" customFormat="1">
      <c r="A115" s="127" t="s">
        <v>413</v>
      </c>
      <c r="B115" s="51" t="s">
        <v>8</v>
      </c>
      <c r="C115" s="51"/>
      <c r="D115" s="51" t="s">
        <v>13</v>
      </c>
      <c r="E115" s="51"/>
      <c r="F115" s="51"/>
      <c r="G115" s="51"/>
      <c r="H115" s="51"/>
      <c r="I115" s="51" t="s">
        <v>143</v>
      </c>
      <c r="J115" s="191" t="s">
        <v>256</v>
      </c>
      <c r="K115" s="51" t="s">
        <v>257</v>
      </c>
      <c r="L115" s="51"/>
      <c r="M115" s="76"/>
      <c r="N115" s="50">
        <v>66250</v>
      </c>
      <c r="O115" s="50">
        <v>66250</v>
      </c>
      <c r="P115" s="98">
        <v>0</v>
      </c>
      <c r="Q115" s="111">
        <f t="shared" si="24"/>
        <v>100</v>
      </c>
    </row>
    <row r="116" spans="1:17" s="57" customFormat="1">
      <c r="A116" s="147" t="s">
        <v>414</v>
      </c>
      <c r="B116" s="148"/>
      <c r="C116" s="148"/>
      <c r="D116" s="148"/>
      <c r="E116" s="148"/>
      <c r="F116" s="148"/>
      <c r="G116" s="148"/>
      <c r="H116" s="148"/>
      <c r="I116" s="148" t="s">
        <v>143</v>
      </c>
      <c r="J116" s="190" t="s">
        <v>401</v>
      </c>
      <c r="K116" s="148"/>
      <c r="L116" s="148"/>
      <c r="M116" s="149">
        <f t="shared" ref="M116:N118" si="26">M117</f>
        <v>0</v>
      </c>
      <c r="N116" s="150">
        <f t="shared" si="26"/>
        <v>42000</v>
      </c>
      <c r="O116" s="150">
        <v>42000</v>
      </c>
      <c r="P116" s="151">
        <v>0</v>
      </c>
      <c r="Q116" s="152">
        <f t="shared" si="24"/>
        <v>100</v>
      </c>
    </row>
    <row r="117" spans="1:17" s="57" customFormat="1">
      <c r="A117" s="127" t="s">
        <v>414</v>
      </c>
      <c r="B117" s="51"/>
      <c r="C117" s="51"/>
      <c r="D117" s="51"/>
      <c r="E117" s="51"/>
      <c r="F117" s="51"/>
      <c r="G117" s="51"/>
      <c r="H117" s="51"/>
      <c r="I117" s="51" t="s">
        <v>143</v>
      </c>
      <c r="J117" s="191" t="s">
        <v>16</v>
      </c>
      <c r="K117" s="51" t="s">
        <v>17</v>
      </c>
      <c r="L117" s="51"/>
      <c r="M117" s="76">
        <f t="shared" si="26"/>
        <v>0</v>
      </c>
      <c r="N117" s="50">
        <f t="shared" si="26"/>
        <v>42000</v>
      </c>
      <c r="O117" s="50">
        <v>42000</v>
      </c>
      <c r="P117" s="98">
        <v>0</v>
      </c>
      <c r="Q117" s="111">
        <f t="shared" si="24"/>
        <v>100</v>
      </c>
    </row>
    <row r="118" spans="1:17" s="57" customFormat="1">
      <c r="A118" s="127" t="s">
        <v>414</v>
      </c>
      <c r="B118" s="51"/>
      <c r="C118" s="51"/>
      <c r="D118" s="51"/>
      <c r="E118" s="51"/>
      <c r="F118" s="51"/>
      <c r="G118" s="51"/>
      <c r="H118" s="51"/>
      <c r="I118" s="51" t="s">
        <v>143</v>
      </c>
      <c r="J118" s="191" t="s">
        <v>151</v>
      </c>
      <c r="K118" s="51" t="s">
        <v>391</v>
      </c>
      <c r="L118" s="51"/>
      <c r="M118" s="76">
        <f t="shared" si="26"/>
        <v>0</v>
      </c>
      <c r="N118" s="50">
        <f t="shared" si="26"/>
        <v>42000</v>
      </c>
      <c r="O118" s="50">
        <v>42000</v>
      </c>
      <c r="P118" s="98">
        <v>0</v>
      </c>
      <c r="Q118" s="111">
        <f t="shared" si="24"/>
        <v>100</v>
      </c>
    </row>
    <row r="119" spans="1:17" s="57" customFormat="1">
      <c r="A119" s="127" t="s">
        <v>414</v>
      </c>
      <c r="B119" s="51" t="s">
        <v>8</v>
      </c>
      <c r="C119" s="51"/>
      <c r="D119" s="51" t="s">
        <v>13</v>
      </c>
      <c r="E119" s="51"/>
      <c r="F119" s="51"/>
      <c r="G119" s="51"/>
      <c r="H119" s="51"/>
      <c r="I119" s="51" t="s">
        <v>143</v>
      </c>
      <c r="J119" s="191" t="s">
        <v>256</v>
      </c>
      <c r="K119" s="51" t="s">
        <v>257</v>
      </c>
      <c r="L119" s="51"/>
      <c r="M119" s="76"/>
      <c r="N119" s="50">
        <v>42000</v>
      </c>
      <c r="O119" s="50">
        <v>42000</v>
      </c>
      <c r="P119" s="98">
        <v>0</v>
      </c>
      <c r="Q119" s="111">
        <f t="shared" si="24"/>
        <v>100</v>
      </c>
    </row>
    <row r="120" spans="1:17" s="57" customFormat="1">
      <c r="A120" s="147" t="s">
        <v>415</v>
      </c>
      <c r="B120" s="148"/>
      <c r="C120" s="148"/>
      <c r="D120" s="148"/>
      <c r="E120" s="148"/>
      <c r="F120" s="148"/>
      <c r="G120" s="148"/>
      <c r="H120" s="148"/>
      <c r="I120" s="148" t="s">
        <v>143</v>
      </c>
      <c r="J120" s="190" t="s">
        <v>402</v>
      </c>
      <c r="K120" s="148"/>
      <c r="L120" s="148"/>
      <c r="M120" s="149">
        <f t="shared" ref="M120:N122" si="27">M121</f>
        <v>13750</v>
      </c>
      <c r="N120" s="150">
        <f t="shared" si="27"/>
        <v>0</v>
      </c>
      <c r="O120" s="150">
        <v>0</v>
      </c>
      <c r="P120" s="151">
        <f t="shared" ref="P120:P123" si="28">O120/M120*100</f>
        <v>0</v>
      </c>
      <c r="Q120" s="152">
        <v>0</v>
      </c>
    </row>
    <row r="121" spans="1:17" s="57" customFormat="1">
      <c r="A121" s="127" t="s">
        <v>415</v>
      </c>
      <c r="B121" s="51"/>
      <c r="C121" s="51"/>
      <c r="D121" s="51"/>
      <c r="E121" s="51"/>
      <c r="F121" s="51"/>
      <c r="G121" s="51"/>
      <c r="H121" s="51"/>
      <c r="I121" s="51" t="s">
        <v>143</v>
      </c>
      <c r="J121" s="191" t="s">
        <v>16</v>
      </c>
      <c r="K121" s="51" t="s">
        <v>17</v>
      </c>
      <c r="L121" s="51"/>
      <c r="M121" s="76">
        <f t="shared" si="27"/>
        <v>13750</v>
      </c>
      <c r="N121" s="50">
        <f t="shared" si="27"/>
        <v>0</v>
      </c>
      <c r="O121" s="50">
        <v>0</v>
      </c>
      <c r="P121" s="98">
        <f t="shared" si="28"/>
        <v>0</v>
      </c>
      <c r="Q121" s="111">
        <v>0</v>
      </c>
    </row>
    <row r="122" spans="1:17" s="57" customFormat="1">
      <c r="A122" s="127" t="s">
        <v>415</v>
      </c>
      <c r="B122" s="51"/>
      <c r="C122" s="51"/>
      <c r="D122" s="51"/>
      <c r="E122" s="51"/>
      <c r="F122" s="51"/>
      <c r="G122" s="51"/>
      <c r="H122" s="51"/>
      <c r="I122" s="51" t="s">
        <v>143</v>
      </c>
      <c r="J122" s="191" t="s">
        <v>151</v>
      </c>
      <c r="K122" s="51" t="s">
        <v>391</v>
      </c>
      <c r="L122" s="51"/>
      <c r="M122" s="76">
        <f t="shared" si="27"/>
        <v>13750</v>
      </c>
      <c r="N122" s="50">
        <f t="shared" si="27"/>
        <v>0</v>
      </c>
      <c r="O122" s="50">
        <v>0</v>
      </c>
      <c r="P122" s="98">
        <f t="shared" si="28"/>
        <v>0</v>
      </c>
      <c r="Q122" s="111">
        <v>0</v>
      </c>
    </row>
    <row r="123" spans="1:17" s="57" customFormat="1">
      <c r="A123" s="127" t="s">
        <v>415</v>
      </c>
      <c r="B123" s="51" t="s">
        <v>8</v>
      </c>
      <c r="C123" s="51"/>
      <c r="D123" s="51"/>
      <c r="E123" s="51"/>
      <c r="F123" s="51"/>
      <c r="G123" s="51"/>
      <c r="H123" s="51"/>
      <c r="I123" s="51" t="s">
        <v>143</v>
      </c>
      <c r="J123" s="191" t="s">
        <v>256</v>
      </c>
      <c r="K123" s="51" t="s">
        <v>257</v>
      </c>
      <c r="L123" s="51"/>
      <c r="M123" s="76">
        <v>13750</v>
      </c>
      <c r="N123" s="50">
        <v>0</v>
      </c>
      <c r="O123" s="50">
        <v>0</v>
      </c>
      <c r="P123" s="98">
        <f t="shared" si="28"/>
        <v>0</v>
      </c>
      <c r="Q123" s="111">
        <v>0</v>
      </c>
    </row>
    <row r="124" spans="1:17">
      <c r="A124" s="124"/>
      <c r="B124" s="117"/>
      <c r="C124" s="117"/>
      <c r="D124" s="117"/>
      <c r="E124" s="117"/>
      <c r="F124" s="117"/>
      <c r="G124" s="117"/>
      <c r="H124" s="117"/>
      <c r="I124" s="117"/>
      <c r="J124" s="117" t="s">
        <v>154</v>
      </c>
      <c r="K124" s="117"/>
      <c r="L124" s="117"/>
      <c r="M124" s="121">
        <f>SUM(M125)</f>
        <v>281750</v>
      </c>
      <c r="N124" s="121">
        <f>SUM(N125)</f>
        <v>247000</v>
      </c>
      <c r="O124" s="121">
        <f t="shared" ref="O124" si="29">SUM(O125)</f>
        <v>247000</v>
      </c>
      <c r="P124" s="134">
        <f t="shared" si="21"/>
        <v>87.66637089618456</v>
      </c>
      <c r="Q124" s="120">
        <f t="shared" si="17"/>
        <v>100</v>
      </c>
    </row>
    <row r="125" spans="1:17">
      <c r="A125" s="124"/>
      <c r="B125" s="117"/>
      <c r="C125" s="117"/>
      <c r="D125" s="117"/>
      <c r="E125" s="117"/>
      <c r="F125" s="117"/>
      <c r="G125" s="117"/>
      <c r="H125" s="117"/>
      <c r="I125" s="117" t="s">
        <v>155</v>
      </c>
      <c r="J125" s="117" t="s">
        <v>156</v>
      </c>
      <c r="K125" s="117"/>
      <c r="L125" s="117"/>
      <c r="M125" s="121">
        <f>M126</f>
        <v>281750</v>
      </c>
      <c r="N125" s="121">
        <f>N126</f>
        <v>247000</v>
      </c>
      <c r="O125" s="121">
        <f t="shared" ref="O125" si="30">O126</f>
        <v>247000</v>
      </c>
      <c r="P125" s="134">
        <f t="shared" si="21"/>
        <v>87.66637089618456</v>
      </c>
      <c r="Q125" s="120">
        <f t="shared" si="17"/>
        <v>100</v>
      </c>
    </row>
    <row r="126" spans="1:17">
      <c r="A126" s="138" t="s">
        <v>157</v>
      </c>
      <c r="B126" s="139" t="s">
        <v>8</v>
      </c>
      <c r="C126" s="139" t="s">
        <v>6</v>
      </c>
      <c r="D126" s="139"/>
      <c r="E126" s="139" t="s">
        <v>10</v>
      </c>
      <c r="F126" s="139"/>
      <c r="G126" s="139"/>
      <c r="H126" s="139"/>
      <c r="I126" s="139"/>
      <c r="J126" s="139" t="s">
        <v>158</v>
      </c>
      <c r="K126" s="139"/>
      <c r="L126" s="139"/>
      <c r="M126" s="146">
        <f>M127+M131</f>
        <v>281750</v>
      </c>
      <c r="N126" s="146">
        <f>N127+N131</f>
        <v>247000</v>
      </c>
      <c r="O126" s="146">
        <f t="shared" ref="O126" si="31">O127+O131</f>
        <v>247000</v>
      </c>
      <c r="P126" s="142">
        <f t="shared" si="21"/>
        <v>87.66637089618456</v>
      </c>
      <c r="Q126" s="143">
        <f t="shared" si="17"/>
        <v>100</v>
      </c>
    </row>
    <row r="127" spans="1:17">
      <c r="A127" s="147" t="s">
        <v>159</v>
      </c>
      <c r="B127" s="148" t="s">
        <v>8</v>
      </c>
      <c r="C127" s="148"/>
      <c r="D127" s="148"/>
      <c r="E127" s="148" t="s">
        <v>10</v>
      </c>
      <c r="F127" s="148"/>
      <c r="G127" s="148"/>
      <c r="H127" s="148"/>
      <c r="I127" s="148" t="s">
        <v>155</v>
      </c>
      <c r="J127" s="148" t="s">
        <v>160</v>
      </c>
      <c r="K127" s="148"/>
      <c r="L127" s="148"/>
      <c r="M127" s="153">
        <f t="shared" ref="M127:O129" si="32">M128</f>
        <v>281750</v>
      </c>
      <c r="N127" s="153">
        <f t="shared" si="32"/>
        <v>245000</v>
      </c>
      <c r="O127" s="153">
        <f t="shared" si="32"/>
        <v>247000</v>
      </c>
      <c r="P127" s="151">
        <f t="shared" si="21"/>
        <v>87.66637089618456</v>
      </c>
      <c r="Q127" s="152">
        <f t="shared" si="17"/>
        <v>100.81632653061226</v>
      </c>
    </row>
    <row r="128" spans="1:17">
      <c r="A128" s="126" t="s">
        <v>159</v>
      </c>
      <c r="B128" s="51"/>
      <c r="C128" s="51"/>
      <c r="D128" s="51"/>
      <c r="E128" s="51"/>
      <c r="F128" s="51"/>
      <c r="G128" s="51"/>
      <c r="H128" s="51"/>
      <c r="I128" s="51" t="s">
        <v>155</v>
      </c>
      <c r="J128" s="51">
        <v>3</v>
      </c>
      <c r="K128" s="51" t="s">
        <v>15</v>
      </c>
      <c r="L128" s="51"/>
      <c r="M128" s="76">
        <f t="shared" si="32"/>
        <v>281750</v>
      </c>
      <c r="N128" s="86">
        <f t="shared" si="32"/>
        <v>245000</v>
      </c>
      <c r="O128" s="86">
        <f t="shared" si="32"/>
        <v>247000</v>
      </c>
      <c r="P128" s="98">
        <f t="shared" si="21"/>
        <v>87.66637089618456</v>
      </c>
      <c r="Q128" s="111">
        <f t="shared" si="17"/>
        <v>100.81632653061226</v>
      </c>
    </row>
    <row r="129" spans="1:17">
      <c r="A129" s="126" t="s">
        <v>159</v>
      </c>
      <c r="B129" s="51"/>
      <c r="C129" s="51"/>
      <c r="D129" s="51"/>
      <c r="E129" s="51"/>
      <c r="F129" s="51"/>
      <c r="G129" s="51"/>
      <c r="H129" s="51"/>
      <c r="I129" s="51" t="s">
        <v>155</v>
      </c>
      <c r="J129" s="51">
        <v>38</v>
      </c>
      <c r="K129" s="51" t="s">
        <v>135</v>
      </c>
      <c r="L129" s="51"/>
      <c r="M129" s="76">
        <f t="shared" si="32"/>
        <v>281750</v>
      </c>
      <c r="N129" s="86">
        <f t="shared" si="32"/>
        <v>245000</v>
      </c>
      <c r="O129" s="86">
        <f t="shared" si="32"/>
        <v>247000</v>
      </c>
      <c r="P129" s="98">
        <f t="shared" si="21"/>
        <v>87.66637089618456</v>
      </c>
      <c r="Q129" s="111">
        <f t="shared" si="17"/>
        <v>100.81632653061226</v>
      </c>
    </row>
    <row r="130" spans="1:17">
      <c r="A130" s="126" t="s">
        <v>159</v>
      </c>
      <c r="B130" s="51" t="s">
        <v>8</v>
      </c>
      <c r="C130" s="51"/>
      <c r="D130" s="51"/>
      <c r="E130" s="51" t="s">
        <v>10</v>
      </c>
      <c r="F130" s="51"/>
      <c r="G130" s="51"/>
      <c r="H130" s="51"/>
      <c r="I130" s="51" t="s">
        <v>155</v>
      </c>
      <c r="J130" s="51">
        <v>381</v>
      </c>
      <c r="K130" s="51" t="s">
        <v>65</v>
      </c>
      <c r="L130" s="51"/>
      <c r="M130" s="76">
        <v>281750</v>
      </c>
      <c r="N130" s="86">
        <v>245000</v>
      </c>
      <c r="O130" s="86">
        <v>247000</v>
      </c>
      <c r="P130" s="98">
        <f t="shared" si="21"/>
        <v>87.66637089618456</v>
      </c>
      <c r="Q130" s="111">
        <f t="shared" si="17"/>
        <v>100.81632653061226</v>
      </c>
    </row>
    <row r="131" spans="1:17">
      <c r="A131" s="147" t="s">
        <v>161</v>
      </c>
      <c r="B131" s="148" t="s">
        <v>8</v>
      </c>
      <c r="C131" s="148"/>
      <c r="D131" s="148"/>
      <c r="E131" s="148" t="s">
        <v>10</v>
      </c>
      <c r="F131" s="148"/>
      <c r="G131" s="148"/>
      <c r="H131" s="148"/>
      <c r="I131" s="148" t="s">
        <v>155</v>
      </c>
      <c r="J131" s="148" t="s">
        <v>162</v>
      </c>
      <c r="K131" s="148"/>
      <c r="L131" s="148"/>
      <c r="M131" s="149">
        <v>0</v>
      </c>
      <c r="N131" s="153">
        <f>N132</f>
        <v>2000</v>
      </c>
      <c r="O131" s="153">
        <v>0</v>
      </c>
      <c r="P131" s="151">
        <v>0</v>
      </c>
      <c r="Q131" s="152">
        <f t="shared" si="17"/>
        <v>0</v>
      </c>
    </row>
    <row r="132" spans="1:17">
      <c r="A132" s="126" t="s">
        <v>161</v>
      </c>
      <c r="B132" s="51"/>
      <c r="C132" s="51"/>
      <c r="D132" s="51"/>
      <c r="E132" s="51"/>
      <c r="F132" s="51"/>
      <c r="G132" s="51"/>
      <c r="H132" s="51"/>
      <c r="I132" s="51" t="s">
        <v>155</v>
      </c>
      <c r="J132" s="51">
        <v>3</v>
      </c>
      <c r="K132" s="51" t="s">
        <v>15</v>
      </c>
      <c r="L132" s="51"/>
      <c r="M132" s="76">
        <v>0</v>
      </c>
      <c r="N132" s="86">
        <f>N133</f>
        <v>2000</v>
      </c>
      <c r="O132" s="86">
        <v>0</v>
      </c>
      <c r="P132" s="98">
        <v>0</v>
      </c>
      <c r="Q132" s="111">
        <f t="shared" si="17"/>
        <v>0</v>
      </c>
    </row>
    <row r="133" spans="1:17">
      <c r="A133" s="126" t="s">
        <v>161</v>
      </c>
      <c r="B133" s="51"/>
      <c r="C133" s="51"/>
      <c r="D133" s="51"/>
      <c r="E133" s="51"/>
      <c r="F133" s="51"/>
      <c r="G133" s="51"/>
      <c r="H133" s="51"/>
      <c r="I133" s="51" t="s">
        <v>155</v>
      </c>
      <c r="J133" s="51">
        <v>38</v>
      </c>
      <c r="K133" s="51" t="s">
        <v>135</v>
      </c>
      <c r="L133" s="51"/>
      <c r="M133" s="76">
        <v>0</v>
      </c>
      <c r="N133" s="86">
        <f>N134</f>
        <v>2000</v>
      </c>
      <c r="O133" s="86">
        <v>0</v>
      </c>
      <c r="P133" s="98">
        <v>0</v>
      </c>
      <c r="Q133" s="111">
        <f t="shared" si="17"/>
        <v>0</v>
      </c>
    </row>
    <row r="134" spans="1:17">
      <c r="A134" s="126" t="s">
        <v>161</v>
      </c>
      <c r="B134" s="51" t="s">
        <v>8</v>
      </c>
      <c r="C134" s="51"/>
      <c r="D134" s="51"/>
      <c r="E134" s="51" t="s">
        <v>10</v>
      </c>
      <c r="F134" s="51"/>
      <c r="G134" s="51"/>
      <c r="H134" s="51"/>
      <c r="I134" s="51" t="s">
        <v>155</v>
      </c>
      <c r="J134" s="51">
        <v>381</v>
      </c>
      <c r="K134" s="51" t="s">
        <v>65</v>
      </c>
      <c r="L134" s="51"/>
      <c r="M134" s="76">
        <v>0</v>
      </c>
      <c r="N134" s="86">
        <v>2000</v>
      </c>
      <c r="O134" s="86">
        <v>0</v>
      </c>
      <c r="P134" s="98">
        <v>0</v>
      </c>
      <c r="Q134" s="111">
        <f t="shared" si="17"/>
        <v>0</v>
      </c>
    </row>
    <row r="135" spans="1:17">
      <c r="A135" s="124"/>
      <c r="B135" s="117"/>
      <c r="C135" s="117"/>
      <c r="D135" s="117"/>
      <c r="E135" s="117"/>
      <c r="F135" s="117"/>
      <c r="G135" s="117"/>
      <c r="H135" s="117"/>
      <c r="I135" s="117"/>
      <c r="J135" s="117" t="s">
        <v>163</v>
      </c>
      <c r="K135" s="117"/>
      <c r="L135" s="117"/>
      <c r="M135" s="118">
        <f>SUM(M136)</f>
        <v>3727493</v>
      </c>
      <c r="N135" s="118">
        <f>SUM(N136)</f>
        <v>8745500</v>
      </c>
      <c r="O135" s="118">
        <f t="shared" ref="O135" si="33">SUM(O136)</f>
        <v>4031665</v>
      </c>
      <c r="P135" s="134">
        <f t="shared" si="21"/>
        <v>108.16022994543518</v>
      </c>
      <c r="Q135" s="120">
        <f t="shared" si="17"/>
        <v>46.099879938253956</v>
      </c>
    </row>
    <row r="136" spans="1:17">
      <c r="A136" s="124"/>
      <c r="B136" s="117"/>
      <c r="C136" s="117"/>
      <c r="D136" s="117"/>
      <c r="E136" s="117"/>
      <c r="F136" s="117"/>
      <c r="G136" s="117"/>
      <c r="H136" s="117"/>
      <c r="I136" s="117" t="s">
        <v>164</v>
      </c>
      <c r="J136" s="117" t="s">
        <v>165</v>
      </c>
      <c r="K136" s="117"/>
      <c r="L136" s="117"/>
      <c r="M136" s="119">
        <f>M137+M147+M159</f>
        <v>3727493</v>
      </c>
      <c r="N136" s="119">
        <f>N137+N147+N159</f>
        <v>8745500</v>
      </c>
      <c r="O136" s="119">
        <f>O137+O147+O159</f>
        <v>4031665</v>
      </c>
      <c r="P136" s="134">
        <f t="shared" si="21"/>
        <v>108.16022994543518</v>
      </c>
      <c r="Q136" s="120">
        <f t="shared" si="17"/>
        <v>46.099879938253956</v>
      </c>
    </row>
    <row r="137" spans="1:17">
      <c r="A137" s="138" t="s">
        <v>166</v>
      </c>
      <c r="B137" s="139" t="s">
        <v>8</v>
      </c>
      <c r="C137" s="139" t="s">
        <v>6</v>
      </c>
      <c r="D137" s="139" t="s">
        <v>13</v>
      </c>
      <c r="E137" s="139" t="s">
        <v>10</v>
      </c>
      <c r="F137" s="139"/>
      <c r="G137" s="139"/>
      <c r="H137" s="139"/>
      <c r="I137" s="139"/>
      <c r="J137" s="139" t="s">
        <v>167</v>
      </c>
      <c r="K137" s="139"/>
      <c r="L137" s="139"/>
      <c r="M137" s="140">
        <f>M138+M142</f>
        <v>2603580</v>
      </c>
      <c r="N137" s="140">
        <f>N138+N142</f>
        <v>2478500</v>
      </c>
      <c r="O137" s="140">
        <f>O138+O142</f>
        <v>2312084</v>
      </c>
      <c r="P137" s="142">
        <f t="shared" si="21"/>
        <v>88.804031372187524</v>
      </c>
      <c r="Q137" s="143">
        <f t="shared" si="17"/>
        <v>93.285616300181559</v>
      </c>
    </row>
    <row r="138" spans="1:17">
      <c r="A138" s="147" t="s">
        <v>168</v>
      </c>
      <c r="B138" s="148" t="s">
        <v>8</v>
      </c>
      <c r="C138" s="148" t="s">
        <v>6</v>
      </c>
      <c r="D138" s="148" t="s">
        <v>13</v>
      </c>
      <c r="E138" s="148" t="s">
        <v>10</v>
      </c>
      <c r="F138" s="148"/>
      <c r="G138" s="148"/>
      <c r="H138" s="148"/>
      <c r="I138" s="148" t="s">
        <v>169</v>
      </c>
      <c r="J138" s="148" t="s">
        <v>170</v>
      </c>
      <c r="K138" s="148"/>
      <c r="L138" s="148"/>
      <c r="M138" s="149">
        <f t="shared" ref="M138:O140" si="34">M139</f>
        <v>2328883</v>
      </c>
      <c r="N138" s="150">
        <f t="shared" si="34"/>
        <v>2180000</v>
      </c>
      <c r="O138" s="150">
        <f t="shared" si="34"/>
        <v>2031765</v>
      </c>
      <c r="P138" s="151">
        <f t="shared" si="21"/>
        <v>87.242038350574063</v>
      </c>
      <c r="Q138" s="152">
        <f t="shared" si="17"/>
        <v>93.200229357798165</v>
      </c>
    </row>
    <row r="139" spans="1:17">
      <c r="A139" s="126" t="s">
        <v>168</v>
      </c>
      <c r="B139" s="51"/>
      <c r="C139" s="51"/>
      <c r="D139" s="51"/>
      <c r="E139" s="51"/>
      <c r="F139" s="51"/>
      <c r="G139" s="51"/>
      <c r="H139" s="51"/>
      <c r="I139" s="51" t="s">
        <v>169</v>
      </c>
      <c r="J139" s="51">
        <v>3</v>
      </c>
      <c r="K139" s="51" t="s">
        <v>15</v>
      </c>
      <c r="L139" s="51"/>
      <c r="M139" s="76">
        <f t="shared" si="34"/>
        <v>2328883</v>
      </c>
      <c r="N139" s="50">
        <f t="shared" si="34"/>
        <v>2180000</v>
      </c>
      <c r="O139" s="50">
        <f t="shared" si="34"/>
        <v>2031765</v>
      </c>
      <c r="P139" s="98">
        <f t="shared" si="21"/>
        <v>87.242038350574063</v>
      </c>
      <c r="Q139" s="111">
        <f t="shared" si="17"/>
        <v>93.200229357798165</v>
      </c>
    </row>
    <row r="140" spans="1:17">
      <c r="A140" s="126" t="s">
        <v>168</v>
      </c>
      <c r="B140" s="51"/>
      <c r="C140" s="51"/>
      <c r="D140" s="51"/>
      <c r="E140" s="51"/>
      <c r="F140" s="51"/>
      <c r="G140" s="51"/>
      <c r="H140" s="51"/>
      <c r="I140" s="51" t="s">
        <v>169</v>
      </c>
      <c r="J140" s="51">
        <v>32</v>
      </c>
      <c r="K140" s="51" t="s">
        <v>55</v>
      </c>
      <c r="L140" s="51"/>
      <c r="M140" s="76">
        <f t="shared" si="34"/>
        <v>2328883</v>
      </c>
      <c r="N140" s="50">
        <f t="shared" si="34"/>
        <v>2180000</v>
      </c>
      <c r="O140" s="50">
        <f t="shared" si="34"/>
        <v>2031765</v>
      </c>
      <c r="P140" s="98">
        <f t="shared" si="21"/>
        <v>87.242038350574063</v>
      </c>
      <c r="Q140" s="111">
        <f t="shared" si="17"/>
        <v>93.200229357798165</v>
      </c>
    </row>
    <row r="141" spans="1:17">
      <c r="A141" s="126" t="s">
        <v>168</v>
      </c>
      <c r="B141" s="51" t="s">
        <v>8</v>
      </c>
      <c r="C141" s="51"/>
      <c r="D141" s="51" t="s">
        <v>13</v>
      </c>
      <c r="E141" s="51" t="s">
        <v>10</v>
      </c>
      <c r="F141" s="51"/>
      <c r="G141" s="51"/>
      <c r="H141" s="51"/>
      <c r="I141" s="51" t="s">
        <v>169</v>
      </c>
      <c r="J141" s="51">
        <v>323</v>
      </c>
      <c r="K141" s="51" t="s">
        <v>58</v>
      </c>
      <c r="L141" s="51"/>
      <c r="M141" s="76">
        <v>2328883</v>
      </c>
      <c r="N141" s="50">
        <v>2180000</v>
      </c>
      <c r="O141" s="50">
        <v>2031765</v>
      </c>
      <c r="P141" s="98">
        <f t="shared" si="21"/>
        <v>87.242038350574063</v>
      </c>
      <c r="Q141" s="111">
        <f t="shared" si="17"/>
        <v>93.200229357798165</v>
      </c>
    </row>
    <row r="142" spans="1:17">
      <c r="A142" s="147" t="s">
        <v>171</v>
      </c>
      <c r="B142" s="148" t="s">
        <v>8</v>
      </c>
      <c r="C142" s="148"/>
      <c r="D142" s="148" t="s">
        <v>13</v>
      </c>
      <c r="E142" s="148" t="s">
        <v>10</v>
      </c>
      <c r="F142" s="148"/>
      <c r="G142" s="148"/>
      <c r="H142" s="148"/>
      <c r="I142" s="148" t="s">
        <v>172</v>
      </c>
      <c r="J142" s="148" t="s">
        <v>173</v>
      </c>
      <c r="K142" s="148"/>
      <c r="L142" s="148"/>
      <c r="M142" s="150">
        <f>M143</f>
        <v>274697</v>
      </c>
      <c r="N142" s="150">
        <f>N143</f>
        <v>298500</v>
      </c>
      <c r="O142" s="150">
        <f t="shared" ref="O142" si="35">O143</f>
        <v>280319</v>
      </c>
      <c r="P142" s="151">
        <f t="shared" si="21"/>
        <v>102.04661863799022</v>
      </c>
      <c r="Q142" s="152">
        <f t="shared" si="17"/>
        <v>93.909212730318259</v>
      </c>
    </row>
    <row r="143" spans="1:17">
      <c r="A143" s="126" t="s">
        <v>171</v>
      </c>
      <c r="B143" s="51"/>
      <c r="C143" s="51"/>
      <c r="D143" s="51"/>
      <c r="E143" s="51"/>
      <c r="F143" s="51"/>
      <c r="G143" s="51"/>
      <c r="H143" s="51"/>
      <c r="I143" s="51" t="s">
        <v>172</v>
      </c>
      <c r="J143" s="51">
        <v>3</v>
      </c>
      <c r="K143" s="51" t="s">
        <v>15</v>
      </c>
      <c r="L143" s="51"/>
      <c r="M143" s="50">
        <f>M144</f>
        <v>274697</v>
      </c>
      <c r="N143" s="50">
        <f>N144</f>
        <v>298500</v>
      </c>
      <c r="O143" s="50">
        <f>O144</f>
        <v>280319</v>
      </c>
      <c r="P143" s="98">
        <f t="shared" si="21"/>
        <v>102.04661863799022</v>
      </c>
      <c r="Q143" s="111">
        <f t="shared" si="17"/>
        <v>93.909212730318259</v>
      </c>
    </row>
    <row r="144" spans="1:17">
      <c r="A144" s="126" t="s">
        <v>171</v>
      </c>
      <c r="B144" s="51"/>
      <c r="C144" s="51"/>
      <c r="D144" s="51"/>
      <c r="E144" s="51"/>
      <c r="F144" s="51"/>
      <c r="G144" s="51"/>
      <c r="H144" s="51"/>
      <c r="I144" s="51" t="s">
        <v>172</v>
      </c>
      <c r="J144" s="51">
        <v>32</v>
      </c>
      <c r="K144" s="51" t="s">
        <v>55</v>
      </c>
      <c r="L144" s="51"/>
      <c r="M144" s="76">
        <f>M145+M146</f>
        <v>274697</v>
      </c>
      <c r="N144" s="50">
        <f>SUM(N145:N146)</f>
        <v>298500</v>
      </c>
      <c r="O144" s="50">
        <f>O145+O146</f>
        <v>280319</v>
      </c>
      <c r="P144" s="98">
        <f t="shared" si="21"/>
        <v>102.04661863799022</v>
      </c>
      <c r="Q144" s="111">
        <f t="shared" si="17"/>
        <v>93.909212730318259</v>
      </c>
    </row>
    <row r="145" spans="1:17">
      <c r="A145" s="126" t="s">
        <v>171</v>
      </c>
      <c r="B145" s="51" t="s">
        <v>8</v>
      </c>
      <c r="C145" s="51"/>
      <c r="D145" s="51" t="s">
        <v>13</v>
      </c>
      <c r="E145" s="51" t="s">
        <v>10</v>
      </c>
      <c r="F145" s="51"/>
      <c r="G145" s="51"/>
      <c r="H145" s="51"/>
      <c r="I145" s="51" t="s">
        <v>172</v>
      </c>
      <c r="J145" s="51">
        <v>322</v>
      </c>
      <c r="K145" s="51" t="s">
        <v>119</v>
      </c>
      <c r="L145" s="51"/>
      <c r="M145" s="76">
        <v>203544</v>
      </c>
      <c r="N145" s="50">
        <v>228500</v>
      </c>
      <c r="O145" s="50">
        <v>228060</v>
      </c>
      <c r="P145" s="98">
        <f t="shared" si="21"/>
        <v>112.04457021577645</v>
      </c>
      <c r="Q145" s="111">
        <f t="shared" si="17"/>
        <v>99.807439824945305</v>
      </c>
    </row>
    <row r="146" spans="1:17">
      <c r="A146" s="128" t="s">
        <v>171</v>
      </c>
      <c r="B146" s="51" t="s">
        <v>8</v>
      </c>
      <c r="C146" s="51"/>
      <c r="D146" s="51" t="s">
        <v>13</v>
      </c>
      <c r="E146" s="51" t="s">
        <v>10</v>
      </c>
      <c r="F146" s="51"/>
      <c r="G146" s="51"/>
      <c r="H146" s="51"/>
      <c r="I146" s="51" t="s">
        <v>172</v>
      </c>
      <c r="J146" s="51">
        <v>323</v>
      </c>
      <c r="K146" s="51" t="s">
        <v>58</v>
      </c>
      <c r="L146" s="51"/>
      <c r="M146" s="76">
        <v>71153</v>
      </c>
      <c r="N146" s="50">
        <v>70000</v>
      </c>
      <c r="O146" s="50">
        <v>52259</v>
      </c>
      <c r="P146" s="98">
        <f t="shared" si="21"/>
        <v>73.445954492431795</v>
      </c>
      <c r="Q146" s="111">
        <f t="shared" si="17"/>
        <v>74.655714285714282</v>
      </c>
    </row>
    <row r="147" spans="1:17">
      <c r="A147" s="138" t="s">
        <v>174</v>
      </c>
      <c r="B147" s="139" t="s">
        <v>6</v>
      </c>
      <c r="C147" s="139" t="s">
        <v>6</v>
      </c>
      <c r="D147" s="139" t="s">
        <v>13</v>
      </c>
      <c r="E147" s="139" t="s">
        <v>10</v>
      </c>
      <c r="F147" s="139"/>
      <c r="G147" s="139" t="s">
        <v>6</v>
      </c>
      <c r="H147" s="139"/>
      <c r="I147" s="139"/>
      <c r="J147" s="139" t="s">
        <v>175</v>
      </c>
      <c r="K147" s="139"/>
      <c r="L147" s="139"/>
      <c r="M147" s="140">
        <f>M148+M154</f>
        <v>850788</v>
      </c>
      <c r="N147" s="140">
        <f>N148+N154</f>
        <v>6105000</v>
      </c>
      <c r="O147" s="140">
        <f>O148+O154</f>
        <v>1557798</v>
      </c>
      <c r="P147" s="142">
        <f>O147/M147*100</f>
        <v>183.10060790702266</v>
      </c>
      <c r="Q147" s="143">
        <f>O147/N147*100</f>
        <v>25.516756756756759</v>
      </c>
    </row>
    <row r="148" spans="1:17">
      <c r="A148" s="147" t="s">
        <v>463</v>
      </c>
      <c r="B148" s="148" t="s">
        <v>6</v>
      </c>
      <c r="C148" s="148"/>
      <c r="D148" s="148" t="s">
        <v>13</v>
      </c>
      <c r="E148" s="148" t="s">
        <v>10</v>
      </c>
      <c r="F148" s="148"/>
      <c r="G148" s="148" t="s">
        <v>6</v>
      </c>
      <c r="H148" s="148"/>
      <c r="I148" s="148" t="s">
        <v>169</v>
      </c>
      <c r="J148" s="148" t="s">
        <v>403</v>
      </c>
      <c r="K148" s="148"/>
      <c r="L148" s="148"/>
      <c r="M148" s="150">
        <f>M149</f>
        <v>850788</v>
      </c>
      <c r="N148" s="150">
        <f>N149</f>
        <v>1560000</v>
      </c>
      <c r="O148" s="150">
        <f>O149</f>
        <v>1512798</v>
      </c>
      <c r="P148" s="151">
        <f>O148/M148*100</f>
        <v>177.81139367268932</v>
      </c>
      <c r="Q148" s="152">
        <f>O148/N148*100</f>
        <v>96.974230769230772</v>
      </c>
    </row>
    <row r="149" spans="1:17">
      <c r="A149" s="126" t="s">
        <v>463</v>
      </c>
      <c r="B149" s="51"/>
      <c r="C149" s="51"/>
      <c r="D149" s="51"/>
      <c r="E149" s="51"/>
      <c r="F149" s="51"/>
      <c r="G149" s="51"/>
      <c r="H149" s="51"/>
      <c r="I149" s="51" t="s">
        <v>169</v>
      </c>
      <c r="J149" s="51">
        <v>4</v>
      </c>
      <c r="K149" s="51" t="s">
        <v>17</v>
      </c>
      <c r="L149" s="51"/>
      <c r="M149" s="76">
        <f>M150+M152</f>
        <v>850788</v>
      </c>
      <c r="N149" s="50">
        <f>N152</f>
        <v>1560000</v>
      </c>
      <c r="O149" s="50">
        <f>O152</f>
        <v>1512798</v>
      </c>
      <c r="P149" s="98">
        <f>O149/M149*100</f>
        <v>177.81139367268932</v>
      </c>
      <c r="Q149" s="111">
        <f t="shared" si="17"/>
        <v>96.974230769230772</v>
      </c>
    </row>
    <row r="150" spans="1:17" s="57" customFormat="1">
      <c r="A150" s="126" t="s">
        <v>463</v>
      </c>
      <c r="B150" s="51"/>
      <c r="C150" s="51"/>
      <c r="D150" s="51"/>
      <c r="E150" s="51"/>
      <c r="F150" s="51"/>
      <c r="G150" s="51"/>
      <c r="H150" s="51"/>
      <c r="I150" s="51" t="s">
        <v>169</v>
      </c>
      <c r="J150" s="51" t="s">
        <v>67</v>
      </c>
      <c r="K150" s="51" t="s">
        <v>17</v>
      </c>
      <c r="L150" s="51"/>
      <c r="M150" s="76">
        <f>M151</f>
        <v>10625</v>
      </c>
      <c r="N150" s="50">
        <f>N151</f>
        <v>0</v>
      </c>
      <c r="O150" s="50">
        <f>O151</f>
        <v>0</v>
      </c>
      <c r="P150" s="98">
        <f>O150/M150*100</f>
        <v>0</v>
      </c>
      <c r="Q150" s="111">
        <v>0</v>
      </c>
    </row>
    <row r="151" spans="1:17" s="57" customFormat="1">
      <c r="A151" s="126" t="s">
        <v>463</v>
      </c>
      <c r="B151" s="51"/>
      <c r="C151" s="51"/>
      <c r="D151" s="51"/>
      <c r="E151" s="51"/>
      <c r="F151" s="51"/>
      <c r="G151" s="51"/>
      <c r="H151" s="51"/>
      <c r="I151" s="51" t="s">
        <v>169</v>
      </c>
      <c r="J151" s="51" t="s">
        <v>69</v>
      </c>
      <c r="K151" s="51" t="s">
        <v>68</v>
      </c>
      <c r="L151" s="51"/>
      <c r="M151" s="76">
        <v>10625</v>
      </c>
      <c r="N151" s="50">
        <v>0</v>
      </c>
      <c r="O151" s="50">
        <v>0</v>
      </c>
      <c r="P151" s="98">
        <f>O151/M151*100</f>
        <v>0</v>
      </c>
      <c r="Q151" s="111">
        <v>0</v>
      </c>
    </row>
    <row r="152" spans="1:17">
      <c r="A152" s="126" t="s">
        <v>463</v>
      </c>
      <c r="B152" s="51"/>
      <c r="C152" s="51"/>
      <c r="D152" s="51"/>
      <c r="E152" s="51"/>
      <c r="F152" s="51"/>
      <c r="G152" s="51"/>
      <c r="H152" s="51"/>
      <c r="I152" s="51" t="s">
        <v>169</v>
      </c>
      <c r="J152" s="51">
        <v>42</v>
      </c>
      <c r="K152" s="51" t="s">
        <v>176</v>
      </c>
      <c r="L152" s="51"/>
      <c r="M152" s="76">
        <f>M153</f>
        <v>840163</v>
      </c>
      <c r="N152" s="50">
        <f>N153</f>
        <v>1560000</v>
      </c>
      <c r="O152" s="50">
        <f>O153</f>
        <v>1512798</v>
      </c>
      <c r="P152" s="98">
        <v>0</v>
      </c>
      <c r="Q152" s="111">
        <f t="shared" si="17"/>
        <v>96.974230769230772</v>
      </c>
    </row>
    <row r="153" spans="1:17">
      <c r="A153" s="126" t="s">
        <v>463</v>
      </c>
      <c r="B153" s="51"/>
      <c r="C153" s="51"/>
      <c r="D153" s="51" t="s">
        <v>13</v>
      </c>
      <c r="E153" s="51" t="s">
        <v>10</v>
      </c>
      <c r="F153" s="51"/>
      <c r="G153" s="51"/>
      <c r="H153" s="51"/>
      <c r="I153" s="51" t="s">
        <v>169</v>
      </c>
      <c r="J153" s="51">
        <v>421</v>
      </c>
      <c r="K153" s="51" t="s">
        <v>72</v>
      </c>
      <c r="L153" s="51"/>
      <c r="M153" s="76">
        <v>840163</v>
      </c>
      <c r="N153" s="50">
        <v>1560000</v>
      </c>
      <c r="O153" s="50">
        <v>1512798</v>
      </c>
      <c r="P153" s="98">
        <v>0</v>
      </c>
      <c r="Q153" s="111">
        <f t="shared" si="17"/>
        <v>96.974230769230772</v>
      </c>
    </row>
    <row r="154" spans="1:17">
      <c r="A154" s="147" t="s">
        <v>464</v>
      </c>
      <c r="B154" s="148"/>
      <c r="C154" s="148"/>
      <c r="D154" s="148" t="s">
        <v>13</v>
      </c>
      <c r="E154" s="148" t="s">
        <v>10</v>
      </c>
      <c r="F154" s="148"/>
      <c r="G154" s="148"/>
      <c r="H154" s="148"/>
      <c r="I154" s="148" t="s">
        <v>177</v>
      </c>
      <c r="J154" s="148" t="s">
        <v>404</v>
      </c>
      <c r="K154" s="148"/>
      <c r="L154" s="148"/>
      <c r="M154" s="149">
        <v>0</v>
      </c>
      <c r="N154" s="150">
        <f>N155</f>
        <v>4545000</v>
      </c>
      <c r="O154" s="150">
        <v>45000</v>
      </c>
      <c r="P154" s="151">
        <v>0</v>
      </c>
      <c r="Q154" s="152">
        <f t="shared" si="17"/>
        <v>0.99009900990099009</v>
      </c>
    </row>
    <row r="155" spans="1:17">
      <c r="A155" s="126" t="s">
        <v>464</v>
      </c>
      <c r="B155" s="51"/>
      <c r="C155" s="51"/>
      <c r="D155" s="51"/>
      <c r="E155" s="51"/>
      <c r="F155" s="51"/>
      <c r="G155" s="51"/>
      <c r="H155" s="51"/>
      <c r="I155" s="51" t="s">
        <v>177</v>
      </c>
      <c r="J155" s="51">
        <v>4</v>
      </c>
      <c r="K155" s="51" t="s">
        <v>17</v>
      </c>
      <c r="L155" s="51"/>
      <c r="M155" s="76">
        <v>0</v>
      </c>
      <c r="N155" s="50">
        <f>N156</f>
        <v>4545000</v>
      </c>
      <c r="O155" s="50">
        <v>45000</v>
      </c>
      <c r="P155" s="98">
        <v>0</v>
      </c>
      <c r="Q155" s="111">
        <f t="shared" si="17"/>
        <v>0.99009900990099009</v>
      </c>
    </row>
    <row r="156" spans="1:17">
      <c r="A156" s="126" t="s">
        <v>464</v>
      </c>
      <c r="B156" s="51"/>
      <c r="C156" s="51"/>
      <c r="D156" s="51"/>
      <c r="E156" s="51"/>
      <c r="F156" s="51"/>
      <c r="G156" s="51"/>
      <c r="H156" s="51"/>
      <c r="I156" s="51" t="s">
        <v>177</v>
      </c>
      <c r="J156" s="51">
        <v>42</v>
      </c>
      <c r="K156" s="51" t="s">
        <v>71</v>
      </c>
      <c r="L156" s="51"/>
      <c r="M156" s="76">
        <v>0</v>
      </c>
      <c r="N156" s="50">
        <f>N157+N158</f>
        <v>4545000</v>
      </c>
      <c r="O156" s="50">
        <v>45000</v>
      </c>
      <c r="P156" s="98">
        <v>0</v>
      </c>
      <c r="Q156" s="111">
        <f t="shared" si="17"/>
        <v>0.99009900990099009</v>
      </c>
    </row>
    <row r="157" spans="1:17">
      <c r="A157" s="126" t="s">
        <v>464</v>
      </c>
      <c r="B157" s="51"/>
      <c r="C157" s="51"/>
      <c r="D157" s="51" t="s">
        <v>13</v>
      </c>
      <c r="E157" s="51" t="s">
        <v>10</v>
      </c>
      <c r="F157" s="51"/>
      <c r="G157" s="51"/>
      <c r="H157" s="51"/>
      <c r="I157" s="51" t="s">
        <v>177</v>
      </c>
      <c r="J157" s="51">
        <v>421</v>
      </c>
      <c r="K157" s="51" t="s">
        <v>72</v>
      </c>
      <c r="L157" s="51"/>
      <c r="M157" s="76">
        <v>0</v>
      </c>
      <c r="N157" s="50">
        <v>4500000</v>
      </c>
      <c r="O157" s="50">
        <v>0</v>
      </c>
      <c r="P157" s="98">
        <v>0</v>
      </c>
      <c r="Q157" s="111">
        <f t="shared" si="17"/>
        <v>0</v>
      </c>
    </row>
    <row r="158" spans="1:17" s="57" customFormat="1">
      <c r="A158" s="126" t="s">
        <v>464</v>
      </c>
      <c r="B158" s="51"/>
      <c r="C158" s="51"/>
      <c r="D158" s="51"/>
      <c r="E158" s="51"/>
      <c r="F158" s="51"/>
      <c r="G158" s="51"/>
      <c r="H158" s="51"/>
      <c r="I158" s="51" t="s">
        <v>177</v>
      </c>
      <c r="J158" s="51" t="s">
        <v>256</v>
      </c>
      <c r="K158" s="51" t="s">
        <v>257</v>
      </c>
      <c r="L158" s="51"/>
      <c r="M158" s="76">
        <v>0</v>
      </c>
      <c r="N158" s="50">
        <v>45000</v>
      </c>
      <c r="O158" s="50">
        <v>45000</v>
      </c>
      <c r="P158" s="98">
        <v>0</v>
      </c>
      <c r="Q158" s="111">
        <f t="shared" si="17"/>
        <v>100</v>
      </c>
    </row>
    <row r="159" spans="1:17">
      <c r="A159" s="138" t="s">
        <v>180</v>
      </c>
      <c r="B159" s="139" t="s">
        <v>6</v>
      </c>
      <c r="C159" s="139" t="s">
        <v>6</v>
      </c>
      <c r="D159" s="139" t="s">
        <v>13</v>
      </c>
      <c r="E159" s="139" t="s">
        <v>10</v>
      </c>
      <c r="F159" s="139"/>
      <c r="G159" s="139" t="s">
        <v>6</v>
      </c>
      <c r="H159" s="139"/>
      <c r="I159" s="139"/>
      <c r="J159" s="139" t="s">
        <v>234</v>
      </c>
      <c r="K159" s="139"/>
      <c r="L159" s="139"/>
      <c r="M159" s="140">
        <f>M160+M164+M168</f>
        <v>273125</v>
      </c>
      <c r="N159" s="140">
        <f t="shared" ref="N159:O159" si="36">N160+N164+N168</f>
        <v>162000</v>
      </c>
      <c r="O159" s="140">
        <f t="shared" si="36"/>
        <v>161783</v>
      </c>
      <c r="P159" s="142">
        <f t="shared" ref="P159:P227" si="37">O159/M159*100</f>
        <v>59.234050343249422</v>
      </c>
      <c r="Q159" s="143">
        <f t="shared" ref="Q159:Q226" si="38">O159/N159*100</f>
        <v>99.866049382716042</v>
      </c>
    </row>
    <row r="160" spans="1:17">
      <c r="A160" s="147" t="s">
        <v>242</v>
      </c>
      <c r="B160" s="148"/>
      <c r="C160" s="148"/>
      <c r="D160" s="148" t="s">
        <v>13</v>
      </c>
      <c r="E160" s="148" t="s">
        <v>10</v>
      </c>
      <c r="F160" s="148"/>
      <c r="G160" s="148"/>
      <c r="H160" s="148"/>
      <c r="I160" s="148" t="s">
        <v>181</v>
      </c>
      <c r="J160" s="148" t="s">
        <v>405</v>
      </c>
      <c r="K160" s="148"/>
      <c r="L160" s="148"/>
      <c r="M160" s="149">
        <f t="shared" ref="M160:N162" si="39">M161</f>
        <v>23125</v>
      </c>
      <c r="N160" s="150">
        <f t="shared" si="39"/>
        <v>0</v>
      </c>
      <c r="O160" s="150">
        <v>0</v>
      </c>
      <c r="P160" s="151">
        <f t="shared" si="37"/>
        <v>0</v>
      </c>
      <c r="Q160" s="152">
        <v>0</v>
      </c>
    </row>
    <row r="161" spans="1:17">
      <c r="A161" s="126" t="s">
        <v>242</v>
      </c>
      <c r="B161" s="51"/>
      <c r="C161" s="51"/>
      <c r="D161" s="51"/>
      <c r="E161" s="51"/>
      <c r="F161" s="51"/>
      <c r="G161" s="51"/>
      <c r="H161" s="51"/>
      <c r="I161" s="51" t="s">
        <v>181</v>
      </c>
      <c r="J161" s="51" t="s">
        <v>150</v>
      </c>
      <c r="K161" s="51" t="s">
        <v>15</v>
      </c>
      <c r="L161" s="51"/>
      <c r="M161" s="76">
        <f t="shared" si="39"/>
        <v>23125</v>
      </c>
      <c r="N161" s="50">
        <f t="shared" si="39"/>
        <v>0</v>
      </c>
      <c r="O161" s="50">
        <v>0</v>
      </c>
      <c r="P161" s="98">
        <f t="shared" si="37"/>
        <v>0</v>
      </c>
      <c r="Q161" s="111">
        <v>0</v>
      </c>
    </row>
    <row r="162" spans="1:17">
      <c r="A162" s="126" t="s">
        <v>242</v>
      </c>
      <c r="B162" s="51"/>
      <c r="C162" s="51"/>
      <c r="D162" s="51"/>
      <c r="E162" s="51"/>
      <c r="F162" s="51"/>
      <c r="G162" s="51"/>
      <c r="H162" s="51"/>
      <c r="I162" s="51" t="s">
        <v>181</v>
      </c>
      <c r="J162" s="51" t="s">
        <v>133</v>
      </c>
      <c r="K162" s="51" t="s">
        <v>55</v>
      </c>
      <c r="L162" s="51"/>
      <c r="M162" s="76">
        <f t="shared" si="39"/>
        <v>23125</v>
      </c>
      <c r="N162" s="50">
        <f t="shared" si="39"/>
        <v>0</v>
      </c>
      <c r="O162" s="50">
        <v>0</v>
      </c>
      <c r="P162" s="98">
        <f t="shared" si="37"/>
        <v>0</v>
      </c>
      <c r="Q162" s="111">
        <v>0</v>
      </c>
    </row>
    <row r="163" spans="1:17">
      <c r="A163" s="126" t="s">
        <v>242</v>
      </c>
      <c r="B163" s="51"/>
      <c r="C163" s="51"/>
      <c r="D163" s="51" t="s">
        <v>13</v>
      </c>
      <c r="E163" s="51" t="s">
        <v>10</v>
      </c>
      <c r="F163" s="51"/>
      <c r="G163" s="51"/>
      <c r="H163" s="51"/>
      <c r="I163" s="51" t="s">
        <v>181</v>
      </c>
      <c r="J163" s="51" t="s">
        <v>120</v>
      </c>
      <c r="K163" s="51" t="s">
        <v>58</v>
      </c>
      <c r="L163" s="51"/>
      <c r="M163" s="76">
        <v>23125</v>
      </c>
      <c r="N163" s="50">
        <v>0</v>
      </c>
      <c r="O163" s="50">
        <v>0</v>
      </c>
      <c r="P163" s="98">
        <f t="shared" si="37"/>
        <v>0</v>
      </c>
      <c r="Q163" s="111">
        <v>0</v>
      </c>
    </row>
    <row r="164" spans="1:17" s="40" customFormat="1">
      <c r="A164" s="147" t="s">
        <v>465</v>
      </c>
      <c r="B164" s="148"/>
      <c r="C164" s="148"/>
      <c r="D164" s="148" t="s">
        <v>13</v>
      </c>
      <c r="E164" s="148" t="s">
        <v>10</v>
      </c>
      <c r="F164" s="148"/>
      <c r="G164" s="148"/>
      <c r="H164" s="148"/>
      <c r="I164" s="148" t="s">
        <v>178</v>
      </c>
      <c r="J164" s="148" t="s">
        <v>466</v>
      </c>
      <c r="K164" s="148"/>
      <c r="L164" s="148"/>
      <c r="M164" s="149">
        <f>M166</f>
        <v>250000</v>
      </c>
      <c r="N164" s="150">
        <f t="shared" ref="N164:O166" si="40">N165</f>
        <v>112000</v>
      </c>
      <c r="O164" s="150">
        <f t="shared" si="40"/>
        <v>111783</v>
      </c>
      <c r="P164" s="151">
        <f>O164/M164*100</f>
        <v>44.713200000000001</v>
      </c>
      <c r="Q164" s="152">
        <f>O164/N164*100</f>
        <v>99.806249999999991</v>
      </c>
    </row>
    <row r="165" spans="1:17" s="40" customFormat="1">
      <c r="A165" s="126" t="s">
        <v>465</v>
      </c>
      <c r="B165" s="51"/>
      <c r="C165" s="51"/>
      <c r="D165" s="51"/>
      <c r="E165" s="51"/>
      <c r="F165" s="51"/>
      <c r="G165" s="51"/>
      <c r="H165" s="51"/>
      <c r="I165" s="51" t="s">
        <v>178</v>
      </c>
      <c r="J165" s="51">
        <v>3</v>
      </c>
      <c r="K165" s="51" t="s">
        <v>15</v>
      </c>
      <c r="L165" s="51"/>
      <c r="M165" s="76">
        <f>M166</f>
        <v>250000</v>
      </c>
      <c r="N165" s="50">
        <f t="shared" si="40"/>
        <v>112000</v>
      </c>
      <c r="O165" s="50">
        <f t="shared" si="40"/>
        <v>111783</v>
      </c>
      <c r="P165" s="98">
        <f>O165/M165*100</f>
        <v>44.713200000000001</v>
      </c>
      <c r="Q165" s="111">
        <f t="shared" si="38"/>
        <v>99.806249999999991</v>
      </c>
    </row>
    <row r="166" spans="1:17" s="40" customFormat="1">
      <c r="A166" s="126" t="s">
        <v>465</v>
      </c>
      <c r="B166" s="51"/>
      <c r="C166" s="51"/>
      <c r="D166" s="51"/>
      <c r="E166" s="51"/>
      <c r="F166" s="51"/>
      <c r="G166" s="51"/>
      <c r="H166" s="51"/>
      <c r="I166" s="51" t="s">
        <v>178</v>
      </c>
      <c r="J166" s="51">
        <v>38</v>
      </c>
      <c r="K166" s="51" t="s">
        <v>179</v>
      </c>
      <c r="L166" s="51"/>
      <c r="M166" s="76">
        <f>M167</f>
        <v>250000</v>
      </c>
      <c r="N166" s="50">
        <f t="shared" si="40"/>
        <v>112000</v>
      </c>
      <c r="O166" s="50">
        <f t="shared" si="40"/>
        <v>111783</v>
      </c>
      <c r="P166" s="98">
        <f t="shared" ref="P166:P167" si="41">O166/M166*100</f>
        <v>44.713200000000001</v>
      </c>
      <c r="Q166" s="111">
        <f t="shared" si="38"/>
        <v>99.806249999999991</v>
      </c>
    </row>
    <row r="167" spans="1:17" s="40" customFormat="1">
      <c r="A167" s="126" t="s">
        <v>465</v>
      </c>
      <c r="B167" s="51"/>
      <c r="C167" s="51"/>
      <c r="D167" s="51" t="s">
        <v>13</v>
      </c>
      <c r="E167" s="51" t="s">
        <v>10</v>
      </c>
      <c r="F167" s="51"/>
      <c r="G167" s="51" t="s">
        <v>6</v>
      </c>
      <c r="H167" s="51" t="s">
        <v>6</v>
      </c>
      <c r="I167" s="51" t="s">
        <v>178</v>
      </c>
      <c r="J167" s="51">
        <v>386</v>
      </c>
      <c r="K167" s="51" t="s">
        <v>66</v>
      </c>
      <c r="L167" s="51"/>
      <c r="M167" s="76">
        <v>250000</v>
      </c>
      <c r="N167" s="50">
        <v>112000</v>
      </c>
      <c r="O167" s="50">
        <v>111783</v>
      </c>
      <c r="P167" s="98">
        <f t="shared" si="41"/>
        <v>44.713200000000001</v>
      </c>
      <c r="Q167" s="111">
        <f t="shared" si="38"/>
        <v>99.806249999999991</v>
      </c>
    </row>
    <row r="168" spans="1:17" s="40" customFormat="1">
      <c r="A168" s="147" t="s">
        <v>467</v>
      </c>
      <c r="B168" s="148"/>
      <c r="C168" s="148"/>
      <c r="D168" s="148" t="s">
        <v>13</v>
      </c>
      <c r="E168" s="148" t="s">
        <v>10</v>
      </c>
      <c r="F168" s="148"/>
      <c r="G168" s="148"/>
      <c r="H168" s="148"/>
      <c r="I168" s="148" t="s">
        <v>178</v>
      </c>
      <c r="J168" s="148" t="s">
        <v>406</v>
      </c>
      <c r="K168" s="148"/>
      <c r="L168" s="148"/>
      <c r="M168" s="149">
        <v>0</v>
      </c>
      <c r="N168" s="150">
        <f>N169</f>
        <v>50000</v>
      </c>
      <c r="O168" s="150">
        <v>50000</v>
      </c>
      <c r="P168" s="151">
        <v>0</v>
      </c>
      <c r="Q168" s="152">
        <f t="shared" si="38"/>
        <v>100</v>
      </c>
    </row>
    <row r="169" spans="1:17" s="40" customFormat="1">
      <c r="A169" s="126" t="s">
        <v>467</v>
      </c>
      <c r="B169" s="51"/>
      <c r="C169" s="51"/>
      <c r="D169" s="51"/>
      <c r="E169" s="51"/>
      <c r="F169" s="51"/>
      <c r="G169" s="51"/>
      <c r="H169" s="51"/>
      <c r="I169" s="51" t="s">
        <v>178</v>
      </c>
      <c r="J169" s="51" t="s">
        <v>16</v>
      </c>
      <c r="K169" s="51" t="s">
        <v>15</v>
      </c>
      <c r="L169" s="51"/>
      <c r="M169" s="76">
        <v>0</v>
      </c>
      <c r="N169" s="50">
        <f>N170</f>
        <v>50000</v>
      </c>
      <c r="O169" s="50">
        <v>50000</v>
      </c>
      <c r="P169" s="98">
        <v>0</v>
      </c>
      <c r="Q169" s="111">
        <f t="shared" si="38"/>
        <v>100</v>
      </c>
    </row>
    <row r="170" spans="1:17" s="40" customFormat="1">
      <c r="A170" s="126" t="s">
        <v>467</v>
      </c>
      <c r="B170" s="51"/>
      <c r="C170" s="51"/>
      <c r="D170" s="51"/>
      <c r="E170" s="51"/>
      <c r="F170" s="51"/>
      <c r="G170" s="51"/>
      <c r="H170" s="51"/>
      <c r="I170" s="51" t="s">
        <v>178</v>
      </c>
      <c r="J170" s="51" t="s">
        <v>151</v>
      </c>
      <c r="K170" s="51" t="s">
        <v>71</v>
      </c>
      <c r="L170" s="51"/>
      <c r="M170" s="76">
        <v>0</v>
      </c>
      <c r="N170" s="50">
        <f>N171</f>
        <v>50000</v>
      </c>
      <c r="O170" s="50">
        <v>50000</v>
      </c>
      <c r="P170" s="98">
        <v>0</v>
      </c>
      <c r="Q170" s="111">
        <f t="shared" si="38"/>
        <v>100</v>
      </c>
    </row>
    <row r="171" spans="1:17" s="40" customFormat="1">
      <c r="A171" s="126" t="s">
        <v>467</v>
      </c>
      <c r="B171" s="51"/>
      <c r="C171" s="51"/>
      <c r="D171" s="51" t="s">
        <v>13</v>
      </c>
      <c r="E171" s="51" t="s">
        <v>10</v>
      </c>
      <c r="F171" s="51"/>
      <c r="G171" s="51" t="s">
        <v>6</v>
      </c>
      <c r="H171" s="51" t="s">
        <v>6</v>
      </c>
      <c r="I171" s="51" t="s">
        <v>178</v>
      </c>
      <c r="J171" s="51" t="s">
        <v>227</v>
      </c>
      <c r="K171" s="51" t="s">
        <v>72</v>
      </c>
      <c r="L171" s="51"/>
      <c r="M171" s="76">
        <v>0</v>
      </c>
      <c r="N171" s="50">
        <v>50000</v>
      </c>
      <c r="O171" s="50">
        <v>50000</v>
      </c>
      <c r="P171" s="98">
        <v>0</v>
      </c>
      <c r="Q171" s="111">
        <f t="shared" si="38"/>
        <v>100</v>
      </c>
    </row>
    <row r="172" spans="1:17">
      <c r="A172" s="124"/>
      <c r="B172" s="117"/>
      <c r="C172" s="117"/>
      <c r="D172" s="117"/>
      <c r="E172" s="117"/>
      <c r="F172" s="117"/>
      <c r="G172" s="117"/>
      <c r="H172" s="117"/>
      <c r="I172" s="117"/>
      <c r="J172" s="117" t="s">
        <v>182</v>
      </c>
      <c r="K172" s="117"/>
      <c r="L172" s="117"/>
      <c r="M172" s="122">
        <f>M173+M193</f>
        <v>216476</v>
      </c>
      <c r="N172" s="122">
        <f>N173+N193</f>
        <v>174000</v>
      </c>
      <c r="O172" s="122">
        <f t="shared" ref="O172" si="42">O173+O193</f>
        <v>161612</v>
      </c>
      <c r="P172" s="134">
        <f t="shared" si="37"/>
        <v>74.655850995029468</v>
      </c>
      <c r="Q172" s="120">
        <f t="shared" si="38"/>
        <v>92.880459770114939</v>
      </c>
    </row>
    <row r="173" spans="1:17">
      <c r="A173" s="124"/>
      <c r="B173" s="117"/>
      <c r="C173" s="117"/>
      <c r="D173" s="117"/>
      <c r="E173" s="117"/>
      <c r="F173" s="117"/>
      <c r="G173" s="117"/>
      <c r="H173" s="117"/>
      <c r="I173" s="117" t="s">
        <v>183</v>
      </c>
      <c r="J173" s="117" t="s">
        <v>184</v>
      </c>
      <c r="K173" s="117"/>
      <c r="L173" s="117"/>
      <c r="M173" s="122">
        <f>M174+M179+M188</f>
        <v>188563</v>
      </c>
      <c r="N173" s="122">
        <f>N174+N179</f>
        <v>147000</v>
      </c>
      <c r="O173" s="122">
        <f t="shared" ref="O173" si="43">O174+O179</f>
        <v>148098</v>
      </c>
      <c r="P173" s="134">
        <f t="shared" si="37"/>
        <v>78.540328696509917</v>
      </c>
      <c r="Q173" s="120">
        <f t="shared" si="38"/>
        <v>100.7469387755102</v>
      </c>
    </row>
    <row r="174" spans="1:17">
      <c r="A174" s="138" t="s">
        <v>185</v>
      </c>
      <c r="B174" s="139" t="s">
        <v>8</v>
      </c>
      <c r="C174" s="139"/>
      <c r="D174" s="139" t="s">
        <v>6</v>
      </c>
      <c r="E174" s="139" t="s">
        <v>10</v>
      </c>
      <c r="F174" s="139"/>
      <c r="G174" s="139"/>
      <c r="H174" s="139"/>
      <c r="I174" s="139"/>
      <c r="J174" s="139" t="s">
        <v>186</v>
      </c>
      <c r="K174" s="139"/>
      <c r="L174" s="139"/>
      <c r="M174" s="140">
        <f t="shared" ref="M174:O177" si="44">M175</f>
        <v>44588</v>
      </c>
      <c r="N174" s="140">
        <f t="shared" si="44"/>
        <v>67000</v>
      </c>
      <c r="O174" s="140">
        <f t="shared" si="44"/>
        <v>67730</v>
      </c>
      <c r="P174" s="142">
        <f t="shared" si="37"/>
        <v>151.90185700188391</v>
      </c>
      <c r="Q174" s="143">
        <f t="shared" si="38"/>
        <v>101.08955223880598</v>
      </c>
    </row>
    <row r="175" spans="1:17">
      <c r="A175" s="147" t="s">
        <v>187</v>
      </c>
      <c r="B175" s="148" t="s">
        <v>8</v>
      </c>
      <c r="C175" s="148"/>
      <c r="D175" s="148" t="s">
        <v>6</v>
      </c>
      <c r="E175" s="148" t="s">
        <v>10</v>
      </c>
      <c r="F175" s="148"/>
      <c r="G175" s="148"/>
      <c r="H175" s="148"/>
      <c r="I175" s="148" t="s">
        <v>183</v>
      </c>
      <c r="J175" s="148" t="s">
        <v>188</v>
      </c>
      <c r="K175" s="148"/>
      <c r="L175" s="148"/>
      <c r="M175" s="149">
        <f t="shared" si="44"/>
        <v>44588</v>
      </c>
      <c r="N175" s="150">
        <f t="shared" si="44"/>
        <v>67000</v>
      </c>
      <c r="O175" s="150">
        <f t="shared" si="44"/>
        <v>67730</v>
      </c>
      <c r="P175" s="151">
        <f t="shared" si="37"/>
        <v>151.90185700188391</v>
      </c>
      <c r="Q175" s="152">
        <f t="shared" si="38"/>
        <v>101.08955223880598</v>
      </c>
    </row>
    <row r="176" spans="1:17">
      <c r="A176" s="126" t="s">
        <v>187</v>
      </c>
      <c r="B176" s="51"/>
      <c r="C176" s="51"/>
      <c r="D176" s="51"/>
      <c r="E176" s="51"/>
      <c r="F176" s="51"/>
      <c r="G176" s="51"/>
      <c r="H176" s="51"/>
      <c r="I176" s="51" t="s">
        <v>183</v>
      </c>
      <c r="J176" s="51">
        <v>3</v>
      </c>
      <c r="K176" s="51" t="s">
        <v>15</v>
      </c>
      <c r="L176" s="51"/>
      <c r="M176" s="76">
        <f t="shared" si="44"/>
        <v>44588</v>
      </c>
      <c r="N176" s="50">
        <f t="shared" si="44"/>
        <v>67000</v>
      </c>
      <c r="O176" s="50">
        <f t="shared" si="44"/>
        <v>67730</v>
      </c>
      <c r="P176" s="98">
        <f t="shared" si="37"/>
        <v>151.90185700188391</v>
      </c>
      <c r="Q176" s="111">
        <f t="shared" si="38"/>
        <v>101.08955223880598</v>
      </c>
    </row>
    <row r="177" spans="1:17">
      <c r="A177" s="126" t="s">
        <v>187</v>
      </c>
      <c r="B177" s="51"/>
      <c r="C177" s="51"/>
      <c r="D177" s="51"/>
      <c r="E177" s="51"/>
      <c r="F177" s="51"/>
      <c r="G177" s="51"/>
      <c r="H177" s="51"/>
      <c r="I177" s="51" t="s">
        <v>183</v>
      </c>
      <c r="J177" s="51">
        <v>37</v>
      </c>
      <c r="K177" s="51" t="s">
        <v>189</v>
      </c>
      <c r="L177" s="51"/>
      <c r="M177" s="76">
        <f t="shared" si="44"/>
        <v>44588</v>
      </c>
      <c r="N177" s="50">
        <f t="shared" si="44"/>
        <v>67000</v>
      </c>
      <c r="O177" s="50">
        <f t="shared" si="44"/>
        <v>67730</v>
      </c>
      <c r="P177" s="98">
        <f t="shared" si="37"/>
        <v>151.90185700188391</v>
      </c>
      <c r="Q177" s="111">
        <f t="shared" si="38"/>
        <v>101.08955223880598</v>
      </c>
    </row>
    <row r="178" spans="1:17">
      <c r="A178" s="126" t="s">
        <v>187</v>
      </c>
      <c r="B178" s="51" t="s">
        <v>8</v>
      </c>
      <c r="C178" s="51"/>
      <c r="D178" s="51"/>
      <c r="E178" s="51" t="s">
        <v>10</v>
      </c>
      <c r="F178" s="51"/>
      <c r="G178" s="51"/>
      <c r="H178" s="51"/>
      <c r="I178" s="51" t="s">
        <v>183</v>
      </c>
      <c r="J178" s="51">
        <v>372</v>
      </c>
      <c r="K178" s="51" t="s">
        <v>63</v>
      </c>
      <c r="L178" s="51"/>
      <c r="M178" s="76">
        <v>44588</v>
      </c>
      <c r="N178" s="50">
        <v>67000</v>
      </c>
      <c r="O178" s="50">
        <v>67730</v>
      </c>
      <c r="P178" s="98">
        <f t="shared" si="37"/>
        <v>151.90185700188391</v>
      </c>
      <c r="Q178" s="111">
        <f t="shared" si="38"/>
        <v>101.08955223880598</v>
      </c>
    </row>
    <row r="179" spans="1:17">
      <c r="A179" s="138" t="s">
        <v>190</v>
      </c>
      <c r="B179" s="139" t="s">
        <v>8</v>
      </c>
      <c r="C179" s="139"/>
      <c r="D179" s="139" t="s">
        <v>6</v>
      </c>
      <c r="E179" s="139" t="s">
        <v>10</v>
      </c>
      <c r="F179" s="139"/>
      <c r="G179" s="139"/>
      <c r="H179" s="139"/>
      <c r="I179" s="139"/>
      <c r="J179" s="139" t="s">
        <v>191</v>
      </c>
      <c r="K179" s="139"/>
      <c r="L179" s="139"/>
      <c r="M179" s="140">
        <f>M180+M184</f>
        <v>122029</v>
      </c>
      <c r="N179" s="140">
        <f>N180+N184</f>
        <v>80000</v>
      </c>
      <c r="O179" s="140">
        <v>80368</v>
      </c>
      <c r="P179" s="142">
        <f>O179/M179*100</f>
        <v>65.859754648485193</v>
      </c>
      <c r="Q179" s="143">
        <f t="shared" si="38"/>
        <v>100.46</v>
      </c>
    </row>
    <row r="180" spans="1:17">
      <c r="A180" s="147" t="s">
        <v>230</v>
      </c>
      <c r="B180" s="148" t="s">
        <v>8</v>
      </c>
      <c r="C180" s="148"/>
      <c r="D180" s="148" t="s">
        <v>6</v>
      </c>
      <c r="E180" s="148" t="s">
        <v>10</v>
      </c>
      <c r="F180" s="148"/>
      <c r="G180" s="148"/>
      <c r="H180" s="148"/>
      <c r="I180" s="148" t="s">
        <v>193</v>
      </c>
      <c r="J180" s="148" t="s">
        <v>228</v>
      </c>
      <c r="K180" s="148"/>
      <c r="L180" s="148"/>
      <c r="M180" s="149">
        <f t="shared" ref="M180:N182" si="45">M181</f>
        <v>91529</v>
      </c>
      <c r="N180" s="150">
        <f t="shared" si="45"/>
        <v>80000</v>
      </c>
      <c r="O180" s="150">
        <v>80368</v>
      </c>
      <c r="P180" s="151">
        <f>O180/M180*100</f>
        <v>87.806050541358474</v>
      </c>
      <c r="Q180" s="152">
        <f t="shared" si="38"/>
        <v>100.46</v>
      </c>
    </row>
    <row r="181" spans="1:17">
      <c r="A181" s="126" t="s">
        <v>230</v>
      </c>
      <c r="B181" s="51"/>
      <c r="C181" s="51"/>
      <c r="D181" s="51"/>
      <c r="E181" s="51"/>
      <c r="F181" s="51"/>
      <c r="G181" s="51"/>
      <c r="H181" s="51"/>
      <c r="I181" s="51" t="s">
        <v>193</v>
      </c>
      <c r="J181" s="51">
        <v>3</v>
      </c>
      <c r="K181" s="51" t="s">
        <v>15</v>
      </c>
      <c r="L181" s="51"/>
      <c r="M181" s="76">
        <f t="shared" si="45"/>
        <v>91529</v>
      </c>
      <c r="N181" s="50">
        <f t="shared" si="45"/>
        <v>80000</v>
      </c>
      <c r="O181" s="50">
        <v>80368</v>
      </c>
      <c r="P181" s="98">
        <f>O181/M181*100</f>
        <v>87.806050541358474</v>
      </c>
      <c r="Q181" s="111">
        <f t="shared" si="38"/>
        <v>100.46</v>
      </c>
    </row>
    <row r="182" spans="1:17">
      <c r="A182" s="126" t="s">
        <v>230</v>
      </c>
      <c r="B182" s="51"/>
      <c r="C182" s="51"/>
      <c r="D182" s="51"/>
      <c r="E182" s="51"/>
      <c r="F182" s="51"/>
      <c r="G182" s="51"/>
      <c r="H182" s="51"/>
      <c r="I182" s="51" t="s">
        <v>193</v>
      </c>
      <c r="J182" s="51">
        <v>37</v>
      </c>
      <c r="K182" s="51" t="s">
        <v>189</v>
      </c>
      <c r="L182" s="51"/>
      <c r="M182" s="76">
        <f t="shared" si="45"/>
        <v>91529</v>
      </c>
      <c r="N182" s="50">
        <f t="shared" si="45"/>
        <v>80000</v>
      </c>
      <c r="O182" s="50">
        <v>80368</v>
      </c>
      <c r="P182" s="98">
        <f t="shared" ref="P182:P183" si="46">O182/M182*100</f>
        <v>87.806050541358474</v>
      </c>
      <c r="Q182" s="111">
        <f t="shared" si="38"/>
        <v>100.46</v>
      </c>
    </row>
    <row r="183" spans="1:17">
      <c r="A183" s="126" t="s">
        <v>230</v>
      </c>
      <c r="B183" s="51" t="s">
        <v>8</v>
      </c>
      <c r="C183" s="51"/>
      <c r="D183" s="51"/>
      <c r="E183" s="51" t="s">
        <v>10</v>
      </c>
      <c r="F183" s="51"/>
      <c r="G183" s="51"/>
      <c r="H183" s="51"/>
      <c r="I183" s="51" t="s">
        <v>193</v>
      </c>
      <c r="J183" s="51">
        <v>372</v>
      </c>
      <c r="K183" s="51" t="s">
        <v>63</v>
      </c>
      <c r="L183" s="51"/>
      <c r="M183" s="76">
        <v>91529</v>
      </c>
      <c r="N183" s="50">
        <v>80000</v>
      </c>
      <c r="O183" s="50">
        <v>80368</v>
      </c>
      <c r="P183" s="98">
        <f t="shared" si="46"/>
        <v>87.806050541358474</v>
      </c>
      <c r="Q183" s="111">
        <f t="shared" si="38"/>
        <v>100.46</v>
      </c>
    </row>
    <row r="184" spans="1:17" s="40" customFormat="1">
      <c r="A184" s="147" t="s">
        <v>192</v>
      </c>
      <c r="B184" s="148" t="s">
        <v>8</v>
      </c>
      <c r="C184" s="148"/>
      <c r="D184" s="148" t="s">
        <v>6</v>
      </c>
      <c r="E184" s="148" t="s">
        <v>10</v>
      </c>
      <c r="F184" s="148"/>
      <c r="G184" s="148"/>
      <c r="H184" s="148"/>
      <c r="I184" s="148" t="s">
        <v>193</v>
      </c>
      <c r="J184" s="148" t="s">
        <v>225</v>
      </c>
      <c r="K184" s="148"/>
      <c r="L184" s="148"/>
      <c r="M184" s="149">
        <f t="shared" ref="M184:N186" si="47">M185</f>
        <v>30500</v>
      </c>
      <c r="N184" s="150">
        <f t="shared" si="47"/>
        <v>0</v>
      </c>
      <c r="O184" s="150">
        <v>0</v>
      </c>
      <c r="P184" s="151">
        <v>0</v>
      </c>
      <c r="Q184" s="152">
        <v>0</v>
      </c>
    </row>
    <row r="185" spans="1:17" s="40" customFormat="1">
      <c r="A185" s="126" t="s">
        <v>192</v>
      </c>
      <c r="B185" s="51"/>
      <c r="C185" s="51"/>
      <c r="D185" s="51"/>
      <c r="E185" s="51"/>
      <c r="F185" s="51"/>
      <c r="G185" s="51"/>
      <c r="H185" s="51"/>
      <c r="I185" s="51" t="s">
        <v>193</v>
      </c>
      <c r="J185" s="51">
        <v>3</v>
      </c>
      <c r="K185" s="51" t="s">
        <v>15</v>
      </c>
      <c r="L185" s="51"/>
      <c r="M185" s="76">
        <f t="shared" si="47"/>
        <v>30500</v>
      </c>
      <c r="N185" s="50">
        <f t="shared" si="47"/>
        <v>0</v>
      </c>
      <c r="O185" s="50">
        <v>0</v>
      </c>
      <c r="P185" s="98">
        <v>0</v>
      </c>
      <c r="Q185" s="111">
        <v>0</v>
      </c>
    </row>
    <row r="186" spans="1:17" s="40" customFormat="1">
      <c r="A186" s="126" t="s">
        <v>192</v>
      </c>
      <c r="B186" s="51"/>
      <c r="C186" s="51"/>
      <c r="D186" s="51"/>
      <c r="E186" s="51"/>
      <c r="F186" s="51"/>
      <c r="G186" s="51"/>
      <c r="H186" s="51"/>
      <c r="I186" s="51" t="s">
        <v>193</v>
      </c>
      <c r="J186" s="51">
        <v>37</v>
      </c>
      <c r="K186" s="51" t="s">
        <v>189</v>
      </c>
      <c r="L186" s="51"/>
      <c r="M186" s="76">
        <f t="shared" si="47"/>
        <v>30500</v>
      </c>
      <c r="N186" s="50">
        <f t="shared" si="47"/>
        <v>0</v>
      </c>
      <c r="O186" s="50">
        <v>0</v>
      </c>
      <c r="P186" s="98">
        <v>0</v>
      </c>
      <c r="Q186" s="111">
        <v>0</v>
      </c>
    </row>
    <row r="187" spans="1:17" s="40" customFormat="1">
      <c r="A187" s="126" t="s">
        <v>192</v>
      </c>
      <c r="B187" s="51" t="s">
        <v>8</v>
      </c>
      <c r="C187" s="51"/>
      <c r="D187" s="51"/>
      <c r="E187" s="51" t="s">
        <v>10</v>
      </c>
      <c r="F187" s="51"/>
      <c r="G187" s="51"/>
      <c r="H187" s="51"/>
      <c r="I187" s="51" t="s">
        <v>193</v>
      </c>
      <c r="J187" s="51">
        <v>372</v>
      </c>
      <c r="K187" s="51" t="s">
        <v>63</v>
      </c>
      <c r="L187" s="51"/>
      <c r="M187" s="76">
        <v>30500</v>
      </c>
      <c r="N187" s="50">
        <v>0</v>
      </c>
      <c r="O187" s="50">
        <v>0</v>
      </c>
      <c r="P187" s="98">
        <v>0</v>
      </c>
      <c r="Q187" s="111">
        <v>0</v>
      </c>
    </row>
    <row r="188" spans="1:17" s="57" customFormat="1">
      <c r="A188" s="138" t="s">
        <v>196</v>
      </c>
      <c r="B188" s="139"/>
      <c r="C188" s="139"/>
      <c r="D188" s="139"/>
      <c r="E188" s="139"/>
      <c r="F188" s="139"/>
      <c r="G188" s="139"/>
      <c r="H188" s="139"/>
      <c r="I188" s="139"/>
      <c r="J188" s="139" t="s">
        <v>392</v>
      </c>
      <c r="K188" s="139"/>
      <c r="L188" s="139"/>
      <c r="M188" s="140">
        <f t="shared" ref="M188:N191" si="48">M189</f>
        <v>21946</v>
      </c>
      <c r="N188" s="145">
        <f t="shared" si="48"/>
        <v>0</v>
      </c>
      <c r="O188" s="145">
        <v>0</v>
      </c>
      <c r="P188" s="145">
        <v>0</v>
      </c>
      <c r="Q188" s="202">
        <v>0</v>
      </c>
    </row>
    <row r="189" spans="1:17" s="57" customFormat="1">
      <c r="A189" s="147" t="s">
        <v>468</v>
      </c>
      <c r="B189" s="148"/>
      <c r="C189" s="148"/>
      <c r="D189" s="148"/>
      <c r="E189" s="148"/>
      <c r="F189" s="148"/>
      <c r="G189" s="148"/>
      <c r="H189" s="148"/>
      <c r="I189" s="148" t="s">
        <v>143</v>
      </c>
      <c r="J189" s="148" t="s">
        <v>407</v>
      </c>
      <c r="K189" s="148"/>
      <c r="L189" s="148"/>
      <c r="M189" s="149">
        <f t="shared" si="48"/>
        <v>21946</v>
      </c>
      <c r="N189" s="150">
        <f t="shared" si="48"/>
        <v>0</v>
      </c>
      <c r="O189" s="150">
        <v>0</v>
      </c>
      <c r="P189" s="150">
        <v>0</v>
      </c>
      <c r="Q189" s="203">
        <v>0</v>
      </c>
    </row>
    <row r="190" spans="1:17" s="57" customFormat="1">
      <c r="A190" s="127" t="s">
        <v>468</v>
      </c>
      <c r="B190" s="51"/>
      <c r="C190" s="51"/>
      <c r="D190" s="51"/>
      <c r="E190" s="51"/>
      <c r="F190" s="51"/>
      <c r="G190" s="51"/>
      <c r="H190" s="51"/>
      <c r="I190" s="51" t="s">
        <v>143</v>
      </c>
      <c r="J190" s="51" t="s">
        <v>16</v>
      </c>
      <c r="K190" s="51" t="s">
        <v>17</v>
      </c>
      <c r="L190" s="51"/>
      <c r="M190" s="76">
        <f t="shared" si="48"/>
        <v>21946</v>
      </c>
      <c r="N190" s="50">
        <f t="shared" si="48"/>
        <v>0</v>
      </c>
      <c r="O190" s="50">
        <v>0</v>
      </c>
      <c r="P190" s="50">
        <v>0</v>
      </c>
      <c r="Q190" s="204">
        <v>0</v>
      </c>
    </row>
    <row r="191" spans="1:17" s="57" customFormat="1">
      <c r="A191" s="127" t="s">
        <v>468</v>
      </c>
      <c r="B191" s="51"/>
      <c r="C191" s="51"/>
      <c r="D191" s="51"/>
      <c r="E191" s="51"/>
      <c r="F191" s="51"/>
      <c r="G191" s="51"/>
      <c r="H191" s="51"/>
      <c r="I191" s="51" t="s">
        <v>143</v>
      </c>
      <c r="J191" s="51" t="s">
        <v>151</v>
      </c>
      <c r="K191" s="51" t="s">
        <v>71</v>
      </c>
      <c r="L191" s="51"/>
      <c r="M191" s="76">
        <f t="shared" si="48"/>
        <v>21946</v>
      </c>
      <c r="N191" s="50">
        <f t="shared" si="48"/>
        <v>0</v>
      </c>
      <c r="O191" s="50">
        <v>0</v>
      </c>
      <c r="P191" s="50">
        <v>0</v>
      </c>
      <c r="Q191" s="204">
        <v>0</v>
      </c>
    </row>
    <row r="192" spans="1:17" s="57" customFormat="1">
      <c r="A192" s="127" t="s">
        <v>468</v>
      </c>
      <c r="B192" s="51"/>
      <c r="C192" s="51"/>
      <c r="D192" s="51"/>
      <c r="E192" s="51"/>
      <c r="F192" s="51"/>
      <c r="G192" s="51"/>
      <c r="H192" s="51"/>
      <c r="I192" s="51" t="s">
        <v>143</v>
      </c>
      <c r="J192" s="51" t="s">
        <v>73</v>
      </c>
      <c r="K192" s="51" t="s">
        <v>74</v>
      </c>
      <c r="L192" s="51"/>
      <c r="M192" s="76">
        <v>21946</v>
      </c>
      <c r="N192" s="50">
        <v>0</v>
      </c>
      <c r="O192" s="50">
        <v>0</v>
      </c>
      <c r="P192" s="50">
        <v>0</v>
      </c>
      <c r="Q192" s="204">
        <v>0</v>
      </c>
    </row>
    <row r="193" spans="1:17">
      <c r="A193" s="124" t="s">
        <v>6</v>
      </c>
      <c r="B193" s="117"/>
      <c r="C193" s="117"/>
      <c r="D193" s="117"/>
      <c r="E193" s="117"/>
      <c r="F193" s="117"/>
      <c r="G193" s="117"/>
      <c r="H193" s="117"/>
      <c r="I193" s="117" t="s">
        <v>194</v>
      </c>
      <c r="J193" s="117" t="s">
        <v>195</v>
      </c>
      <c r="K193" s="117"/>
      <c r="L193" s="117"/>
      <c r="M193" s="118">
        <f t="shared" ref="M193:O197" si="49">M194</f>
        <v>27913</v>
      </c>
      <c r="N193" s="118">
        <f t="shared" si="49"/>
        <v>27000</v>
      </c>
      <c r="O193" s="118">
        <f t="shared" si="49"/>
        <v>13514</v>
      </c>
      <c r="P193" s="134">
        <f t="shared" si="37"/>
        <v>48.414717156880307</v>
      </c>
      <c r="Q193" s="120">
        <f t="shared" si="38"/>
        <v>50.05185185185185</v>
      </c>
    </row>
    <row r="194" spans="1:17">
      <c r="A194" s="138" t="s">
        <v>416</v>
      </c>
      <c r="B194" s="139" t="s">
        <v>8</v>
      </c>
      <c r="C194" s="139"/>
      <c r="D194" s="139" t="s">
        <v>13</v>
      </c>
      <c r="E194" s="139" t="s">
        <v>10</v>
      </c>
      <c r="F194" s="139"/>
      <c r="G194" s="139"/>
      <c r="H194" s="139"/>
      <c r="I194" s="139" t="s">
        <v>6</v>
      </c>
      <c r="J194" s="139" t="s">
        <v>393</v>
      </c>
      <c r="K194" s="139"/>
      <c r="L194" s="139"/>
      <c r="M194" s="140">
        <f t="shared" si="49"/>
        <v>27913</v>
      </c>
      <c r="N194" s="140">
        <f t="shared" si="49"/>
        <v>27000</v>
      </c>
      <c r="O194" s="140">
        <f t="shared" si="49"/>
        <v>13514</v>
      </c>
      <c r="P194" s="142">
        <f t="shared" si="37"/>
        <v>48.414717156880307</v>
      </c>
      <c r="Q194" s="143">
        <f t="shared" si="38"/>
        <v>50.05185185185185</v>
      </c>
    </row>
    <row r="195" spans="1:17">
      <c r="A195" s="147" t="s">
        <v>417</v>
      </c>
      <c r="B195" s="148" t="s">
        <v>8</v>
      </c>
      <c r="C195" s="148"/>
      <c r="D195" s="148" t="s">
        <v>13</v>
      </c>
      <c r="E195" s="148" t="s">
        <v>10</v>
      </c>
      <c r="F195" s="148"/>
      <c r="G195" s="148"/>
      <c r="H195" s="148"/>
      <c r="I195" s="148" t="s">
        <v>194</v>
      </c>
      <c r="J195" s="148" t="s">
        <v>197</v>
      </c>
      <c r="K195" s="148"/>
      <c r="L195" s="148"/>
      <c r="M195" s="149">
        <f t="shared" si="49"/>
        <v>27913</v>
      </c>
      <c r="N195" s="150">
        <f t="shared" si="49"/>
        <v>27000</v>
      </c>
      <c r="O195" s="150">
        <f t="shared" si="49"/>
        <v>13514</v>
      </c>
      <c r="P195" s="151">
        <f t="shared" si="37"/>
        <v>48.414717156880307</v>
      </c>
      <c r="Q195" s="152">
        <f t="shared" si="38"/>
        <v>50.05185185185185</v>
      </c>
    </row>
    <row r="196" spans="1:17">
      <c r="A196" s="125" t="s">
        <v>417</v>
      </c>
      <c r="B196" s="49"/>
      <c r="C196" s="49"/>
      <c r="D196" s="49"/>
      <c r="E196" s="49"/>
      <c r="F196" s="49"/>
      <c r="G196" s="49"/>
      <c r="H196" s="49"/>
      <c r="I196" s="49" t="s">
        <v>194</v>
      </c>
      <c r="J196" s="87" t="s">
        <v>150</v>
      </c>
      <c r="K196" s="49" t="s">
        <v>15</v>
      </c>
      <c r="L196" s="49"/>
      <c r="M196" s="75">
        <f t="shared" si="49"/>
        <v>27913</v>
      </c>
      <c r="N196" s="88">
        <f t="shared" si="49"/>
        <v>27000</v>
      </c>
      <c r="O196" s="88">
        <f t="shared" si="49"/>
        <v>13514</v>
      </c>
      <c r="P196" s="98">
        <f t="shared" si="37"/>
        <v>48.414717156880307</v>
      </c>
      <c r="Q196" s="111">
        <f t="shared" si="38"/>
        <v>50.05185185185185</v>
      </c>
    </row>
    <row r="197" spans="1:17">
      <c r="A197" s="125" t="s">
        <v>417</v>
      </c>
      <c r="B197" s="49"/>
      <c r="C197" s="49"/>
      <c r="D197" s="49"/>
      <c r="E197" s="49"/>
      <c r="F197" s="49"/>
      <c r="G197" s="49"/>
      <c r="H197" s="49"/>
      <c r="I197" s="49" t="s">
        <v>194</v>
      </c>
      <c r="J197" s="87" t="s">
        <v>133</v>
      </c>
      <c r="K197" s="49" t="s">
        <v>55</v>
      </c>
      <c r="L197" s="49"/>
      <c r="M197" s="75">
        <f t="shared" si="49"/>
        <v>27913</v>
      </c>
      <c r="N197" s="88">
        <f t="shared" si="49"/>
        <v>27000</v>
      </c>
      <c r="O197" s="88">
        <f t="shared" si="49"/>
        <v>13514</v>
      </c>
      <c r="P197" s="98">
        <f t="shared" si="37"/>
        <v>48.414717156880307</v>
      </c>
      <c r="Q197" s="111">
        <f t="shared" si="38"/>
        <v>50.05185185185185</v>
      </c>
    </row>
    <row r="198" spans="1:17">
      <c r="A198" s="125" t="s">
        <v>417</v>
      </c>
      <c r="B198" s="49" t="s">
        <v>8</v>
      </c>
      <c r="C198" s="49"/>
      <c r="D198" s="49" t="s">
        <v>13</v>
      </c>
      <c r="E198" s="49" t="s">
        <v>10</v>
      </c>
      <c r="F198" s="49"/>
      <c r="G198" s="49"/>
      <c r="H198" s="49"/>
      <c r="I198" s="49" t="s">
        <v>194</v>
      </c>
      <c r="J198" s="87" t="s">
        <v>120</v>
      </c>
      <c r="K198" s="49" t="s">
        <v>58</v>
      </c>
      <c r="L198" s="49"/>
      <c r="M198" s="75">
        <v>27913</v>
      </c>
      <c r="N198" s="88">
        <v>27000</v>
      </c>
      <c r="O198" s="88">
        <v>13514</v>
      </c>
      <c r="P198" s="98">
        <f t="shared" si="37"/>
        <v>48.414717156880307</v>
      </c>
      <c r="Q198" s="111">
        <f t="shared" si="38"/>
        <v>50.05185185185185</v>
      </c>
    </row>
    <row r="199" spans="1:17">
      <c r="A199" s="124"/>
      <c r="B199" s="117"/>
      <c r="C199" s="117"/>
      <c r="D199" s="117"/>
      <c r="E199" s="117"/>
      <c r="F199" s="117"/>
      <c r="G199" s="117"/>
      <c r="H199" s="117"/>
      <c r="I199" s="117"/>
      <c r="J199" s="117" t="s">
        <v>198</v>
      </c>
      <c r="K199" s="117"/>
      <c r="L199" s="117"/>
      <c r="M199" s="122">
        <f>SUM(M200)</f>
        <v>577944</v>
      </c>
      <c r="N199" s="122">
        <f>SUM(N200)</f>
        <v>291400</v>
      </c>
      <c r="O199" s="122">
        <f t="shared" ref="O199:O200" si="50">SUM(O200)</f>
        <v>217552</v>
      </c>
      <c r="P199" s="134">
        <f t="shared" si="37"/>
        <v>37.642401339922202</v>
      </c>
      <c r="Q199" s="120">
        <f t="shared" si="38"/>
        <v>74.657515442690453</v>
      </c>
    </row>
    <row r="200" spans="1:17">
      <c r="A200" s="124"/>
      <c r="B200" s="117"/>
      <c r="C200" s="117"/>
      <c r="D200" s="117"/>
      <c r="E200" s="117"/>
      <c r="F200" s="117"/>
      <c r="G200" s="117"/>
      <c r="H200" s="117"/>
      <c r="I200" s="117" t="s">
        <v>199</v>
      </c>
      <c r="J200" s="117" t="s">
        <v>200</v>
      </c>
      <c r="K200" s="117"/>
      <c r="L200" s="117"/>
      <c r="M200" s="122">
        <f>SUM(M201)</f>
        <v>577944</v>
      </c>
      <c r="N200" s="122">
        <f>SUM(N201)</f>
        <v>291400</v>
      </c>
      <c r="O200" s="122">
        <f t="shared" si="50"/>
        <v>217552</v>
      </c>
      <c r="P200" s="134">
        <f t="shared" si="37"/>
        <v>37.642401339922202</v>
      </c>
      <c r="Q200" s="120">
        <f t="shared" si="38"/>
        <v>74.657515442690453</v>
      </c>
    </row>
    <row r="201" spans="1:17">
      <c r="A201" s="138" t="s">
        <v>418</v>
      </c>
      <c r="B201" s="139" t="s">
        <v>8</v>
      </c>
      <c r="C201" s="139"/>
      <c r="D201" s="139"/>
      <c r="E201" s="139" t="s">
        <v>10</v>
      </c>
      <c r="F201" s="139"/>
      <c r="G201" s="139"/>
      <c r="H201" s="139"/>
      <c r="I201" s="139"/>
      <c r="J201" s="139" t="s">
        <v>394</v>
      </c>
      <c r="K201" s="139"/>
      <c r="L201" s="139"/>
      <c r="M201" s="140">
        <f>M202+M206+M210+M218+M214</f>
        <v>577944</v>
      </c>
      <c r="N201" s="140">
        <f>N202+N206+N210+N214+N218</f>
        <v>291400</v>
      </c>
      <c r="O201" s="140">
        <f>O202+O206+O210+O218+O214</f>
        <v>217552</v>
      </c>
      <c r="P201" s="142">
        <f t="shared" si="37"/>
        <v>37.642401339922202</v>
      </c>
      <c r="Q201" s="143">
        <f t="shared" si="38"/>
        <v>74.657515442690453</v>
      </c>
    </row>
    <row r="202" spans="1:17">
      <c r="A202" s="147" t="s">
        <v>419</v>
      </c>
      <c r="B202" s="148" t="s">
        <v>8</v>
      </c>
      <c r="C202" s="148"/>
      <c r="D202" s="148"/>
      <c r="E202" s="148" t="s">
        <v>10</v>
      </c>
      <c r="F202" s="148"/>
      <c r="G202" s="148"/>
      <c r="H202" s="148"/>
      <c r="I202" s="148" t="s">
        <v>199</v>
      </c>
      <c r="J202" s="148" t="s">
        <v>201</v>
      </c>
      <c r="K202" s="148"/>
      <c r="L202" s="148"/>
      <c r="M202" s="149">
        <f t="shared" ref="M202:O204" si="51">M203</f>
        <v>7000</v>
      </c>
      <c r="N202" s="150">
        <f t="shared" si="51"/>
        <v>6000</v>
      </c>
      <c r="O202" s="150">
        <f t="shared" si="51"/>
        <v>6000</v>
      </c>
      <c r="P202" s="151">
        <f t="shared" si="37"/>
        <v>85.714285714285708</v>
      </c>
      <c r="Q202" s="152">
        <f t="shared" si="38"/>
        <v>100</v>
      </c>
    </row>
    <row r="203" spans="1:17">
      <c r="A203" s="126" t="s">
        <v>419</v>
      </c>
      <c r="B203" s="51"/>
      <c r="C203" s="51"/>
      <c r="D203" s="51"/>
      <c r="E203" s="51"/>
      <c r="F203" s="51"/>
      <c r="G203" s="51"/>
      <c r="H203" s="51"/>
      <c r="I203" s="51" t="s">
        <v>199</v>
      </c>
      <c r="J203" s="51">
        <v>3</v>
      </c>
      <c r="K203" s="51" t="s">
        <v>15</v>
      </c>
      <c r="L203" s="51"/>
      <c r="M203" s="76">
        <f t="shared" si="51"/>
        <v>7000</v>
      </c>
      <c r="N203" s="50">
        <f t="shared" si="51"/>
        <v>6000</v>
      </c>
      <c r="O203" s="50">
        <f t="shared" si="51"/>
        <v>6000</v>
      </c>
      <c r="P203" s="98">
        <f t="shared" si="37"/>
        <v>85.714285714285708</v>
      </c>
      <c r="Q203" s="111">
        <f t="shared" si="38"/>
        <v>100</v>
      </c>
    </row>
    <row r="204" spans="1:17">
      <c r="A204" s="126" t="s">
        <v>419</v>
      </c>
      <c r="B204" s="51"/>
      <c r="C204" s="51"/>
      <c r="D204" s="51"/>
      <c r="E204" s="51"/>
      <c r="F204" s="51"/>
      <c r="G204" s="51"/>
      <c r="H204" s="51"/>
      <c r="I204" s="51" t="s">
        <v>199</v>
      </c>
      <c r="J204" s="51">
        <v>38</v>
      </c>
      <c r="K204" s="51" t="s">
        <v>135</v>
      </c>
      <c r="L204" s="51"/>
      <c r="M204" s="76">
        <f t="shared" si="51"/>
        <v>7000</v>
      </c>
      <c r="N204" s="50">
        <f t="shared" si="51"/>
        <v>6000</v>
      </c>
      <c r="O204" s="50">
        <f t="shared" si="51"/>
        <v>6000</v>
      </c>
      <c r="P204" s="98">
        <f t="shared" si="37"/>
        <v>85.714285714285708</v>
      </c>
      <c r="Q204" s="111">
        <f t="shared" si="38"/>
        <v>100</v>
      </c>
    </row>
    <row r="205" spans="1:17">
      <c r="A205" s="126" t="s">
        <v>419</v>
      </c>
      <c r="B205" s="51" t="s">
        <v>8</v>
      </c>
      <c r="C205" s="51"/>
      <c r="D205" s="51" t="s">
        <v>6</v>
      </c>
      <c r="E205" s="51" t="s">
        <v>10</v>
      </c>
      <c r="F205" s="51"/>
      <c r="G205" s="51"/>
      <c r="H205" s="51"/>
      <c r="I205" s="51" t="s">
        <v>199</v>
      </c>
      <c r="J205" s="51">
        <v>381</v>
      </c>
      <c r="K205" s="51" t="s">
        <v>65</v>
      </c>
      <c r="L205" s="51"/>
      <c r="M205" s="76">
        <v>7000</v>
      </c>
      <c r="N205" s="50">
        <v>6000</v>
      </c>
      <c r="O205" s="50">
        <v>6000</v>
      </c>
      <c r="P205" s="98">
        <f t="shared" si="37"/>
        <v>85.714285714285708</v>
      </c>
      <c r="Q205" s="111">
        <f t="shared" si="38"/>
        <v>100</v>
      </c>
    </row>
    <row r="206" spans="1:17">
      <c r="A206" s="147" t="s">
        <v>420</v>
      </c>
      <c r="B206" s="148" t="s">
        <v>8</v>
      </c>
      <c r="C206" s="148"/>
      <c r="D206" s="148"/>
      <c r="E206" s="148" t="s">
        <v>10</v>
      </c>
      <c r="F206" s="148"/>
      <c r="G206" s="148"/>
      <c r="H206" s="148"/>
      <c r="I206" s="148" t="s">
        <v>199</v>
      </c>
      <c r="J206" s="148" t="s">
        <v>202</v>
      </c>
      <c r="K206" s="148"/>
      <c r="L206" s="148"/>
      <c r="M206" s="149">
        <f t="shared" ref="M206:N208" si="52">M207</f>
        <v>41284</v>
      </c>
      <c r="N206" s="150">
        <f t="shared" si="52"/>
        <v>36200</v>
      </c>
      <c r="O206" s="150">
        <v>36226</v>
      </c>
      <c r="P206" s="151">
        <f>O206/M206*100</f>
        <v>87.748280205406445</v>
      </c>
      <c r="Q206" s="152">
        <f t="shared" si="38"/>
        <v>100.0718232044199</v>
      </c>
    </row>
    <row r="207" spans="1:17">
      <c r="A207" s="126" t="s">
        <v>420</v>
      </c>
      <c r="B207" s="51"/>
      <c r="C207" s="51"/>
      <c r="D207" s="51"/>
      <c r="E207" s="51"/>
      <c r="F207" s="51"/>
      <c r="G207" s="51"/>
      <c r="H207" s="51"/>
      <c r="I207" s="51" t="s">
        <v>199</v>
      </c>
      <c r="J207" s="51">
        <v>3</v>
      </c>
      <c r="K207" s="51" t="s">
        <v>15</v>
      </c>
      <c r="L207" s="51"/>
      <c r="M207" s="76">
        <f t="shared" si="52"/>
        <v>41284</v>
      </c>
      <c r="N207" s="50">
        <f t="shared" si="52"/>
        <v>36200</v>
      </c>
      <c r="O207" s="50">
        <v>36226</v>
      </c>
      <c r="P207" s="98">
        <f>O207/M207*100</f>
        <v>87.748280205406445</v>
      </c>
      <c r="Q207" s="111">
        <f t="shared" si="38"/>
        <v>100.0718232044199</v>
      </c>
    </row>
    <row r="208" spans="1:17">
      <c r="A208" s="126" t="s">
        <v>420</v>
      </c>
      <c r="B208" s="51"/>
      <c r="C208" s="51"/>
      <c r="D208" s="51"/>
      <c r="E208" s="51"/>
      <c r="F208" s="51"/>
      <c r="G208" s="51"/>
      <c r="H208" s="51"/>
      <c r="I208" s="51" t="s">
        <v>199</v>
      </c>
      <c r="J208" s="51" t="s">
        <v>133</v>
      </c>
      <c r="K208" s="51" t="s">
        <v>135</v>
      </c>
      <c r="L208" s="51"/>
      <c r="M208" s="76">
        <f t="shared" si="52"/>
        <v>41284</v>
      </c>
      <c r="N208" s="50">
        <f t="shared" si="52"/>
        <v>36200</v>
      </c>
      <c r="O208" s="50">
        <v>36226</v>
      </c>
      <c r="P208" s="98">
        <f t="shared" ref="P208:P209" si="53">O208/M208*100</f>
        <v>87.748280205406445</v>
      </c>
      <c r="Q208" s="111">
        <f t="shared" si="38"/>
        <v>100.0718232044199</v>
      </c>
    </row>
    <row r="209" spans="1:17">
      <c r="A209" s="126" t="s">
        <v>420</v>
      </c>
      <c r="B209" s="51" t="s">
        <v>8</v>
      </c>
      <c r="C209" s="51"/>
      <c r="D209" s="51" t="s">
        <v>6</v>
      </c>
      <c r="E209" s="51" t="s">
        <v>10</v>
      </c>
      <c r="F209" s="51"/>
      <c r="G209" s="51"/>
      <c r="H209" s="51"/>
      <c r="I209" s="51" t="s">
        <v>199</v>
      </c>
      <c r="J209" s="51" t="s">
        <v>120</v>
      </c>
      <c r="K209" s="51" t="s">
        <v>65</v>
      </c>
      <c r="L209" s="51"/>
      <c r="M209" s="76">
        <v>41284</v>
      </c>
      <c r="N209" s="50">
        <v>36200</v>
      </c>
      <c r="O209" s="50">
        <v>36226</v>
      </c>
      <c r="P209" s="98">
        <f t="shared" si="53"/>
        <v>87.748280205406445</v>
      </c>
      <c r="Q209" s="111">
        <f t="shared" si="38"/>
        <v>100.0718232044199</v>
      </c>
    </row>
    <row r="210" spans="1:17">
      <c r="A210" s="147" t="s">
        <v>421</v>
      </c>
      <c r="B210" s="148"/>
      <c r="C210" s="148"/>
      <c r="D210" s="148" t="s">
        <v>13</v>
      </c>
      <c r="E210" s="148" t="s">
        <v>10</v>
      </c>
      <c r="F210" s="148"/>
      <c r="G210" s="148"/>
      <c r="H210" s="148"/>
      <c r="I210" s="148" t="s">
        <v>199</v>
      </c>
      <c r="J210" s="148" t="s">
        <v>408</v>
      </c>
      <c r="K210" s="148"/>
      <c r="L210" s="148"/>
      <c r="M210" s="149">
        <v>0</v>
      </c>
      <c r="N210" s="150">
        <f>N211</f>
        <v>14200</v>
      </c>
      <c r="O210" s="150">
        <v>0</v>
      </c>
      <c r="P210" s="151">
        <v>0</v>
      </c>
      <c r="Q210" s="152">
        <f t="shared" si="38"/>
        <v>0</v>
      </c>
    </row>
    <row r="211" spans="1:17">
      <c r="A211" s="127" t="s">
        <v>421</v>
      </c>
      <c r="B211" s="51"/>
      <c r="C211" s="51"/>
      <c r="D211" s="51"/>
      <c r="E211" s="51"/>
      <c r="F211" s="51"/>
      <c r="G211" s="51"/>
      <c r="H211" s="51"/>
      <c r="I211" s="51" t="s">
        <v>199</v>
      </c>
      <c r="J211" s="191" t="s">
        <v>16</v>
      </c>
      <c r="K211" s="51" t="s">
        <v>17</v>
      </c>
      <c r="L211" s="51"/>
      <c r="M211" s="76">
        <v>0</v>
      </c>
      <c r="N211" s="50">
        <f>N212</f>
        <v>14200</v>
      </c>
      <c r="O211" s="50">
        <v>0</v>
      </c>
      <c r="P211" s="98">
        <v>0</v>
      </c>
      <c r="Q211" s="111">
        <f t="shared" si="38"/>
        <v>0</v>
      </c>
    </row>
    <row r="212" spans="1:17">
      <c r="A212" s="127" t="s">
        <v>421</v>
      </c>
      <c r="B212" s="51"/>
      <c r="C212" s="51"/>
      <c r="D212" s="51"/>
      <c r="E212" s="51"/>
      <c r="F212" s="51"/>
      <c r="G212" s="51"/>
      <c r="H212" s="51"/>
      <c r="I212" s="51" t="s">
        <v>199</v>
      </c>
      <c r="J212" s="51">
        <v>42</v>
      </c>
      <c r="K212" s="51" t="s">
        <v>71</v>
      </c>
      <c r="L212" s="51"/>
      <c r="M212" s="76">
        <v>0</v>
      </c>
      <c r="N212" s="50">
        <f>N213</f>
        <v>14200</v>
      </c>
      <c r="O212" s="50">
        <v>0</v>
      </c>
      <c r="P212" s="98">
        <v>0</v>
      </c>
      <c r="Q212" s="111">
        <f t="shared" si="38"/>
        <v>0</v>
      </c>
    </row>
    <row r="213" spans="1:17">
      <c r="A213" s="127" t="s">
        <v>421</v>
      </c>
      <c r="B213" s="51"/>
      <c r="C213" s="51"/>
      <c r="D213" s="51" t="s">
        <v>13</v>
      </c>
      <c r="E213" s="51" t="s">
        <v>10</v>
      </c>
      <c r="F213" s="51"/>
      <c r="G213" s="51"/>
      <c r="H213" s="51"/>
      <c r="I213" s="51" t="s">
        <v>199</v>
      </c>
      <c r="J213" s="51">
        <v>421</v>
      </c>
      <c r="K213" s="51" t="s">
        <v>72</v>
      </c>
      <c r="L213" s="51"/>
      <c r="M213" s="76">
        <v>0</v>
      </c>
      <c r="N213" s="50">
        <v>14200</v>
      </c>
      <c r="O213" s="50">
        <v>0</v>
      </c>
      <c r="P213" s="98">
        <v>0</v>
      </c>
      <c r="Q213" s="111">
        <f t="shared" si="38"/>
        <v>0</v>
      </c>
    </row>
    <row r="214" spans="1:17" s="57" customFormat="1">
      <c r="A214" s="147" t="s">
        <v>422</v>
      </c>
      <c r="B214" s="148"/>
      <c r="C214" s="148"/>
      <c r="D214" s="148" t="s">
        <v>13</v>
      </c>
      <c r="E214" s="148" t="s">
        <v>10</v>
      </c>
      <c r="F214" s="148"/>
      <c r="G214" s="148"/>
      <c r="H214" s="148"/>
      <c r="I214" s="148" t="s">
        <v>199</v>
      </c>
      <c r="J214" s="148" t="s">
        <v>409</v>
      </c>
      <c r="K214" s="148"/>
      <c r="L214" s="148"/>
      <c r="M214" s="149">
        <f t="shared" ref="M214:O216" si="54">M215</f>
        <v>491377</v>
      </c>
      <c r="N214" s="150">
        <f t="shared" si="54"/>
        <v>180000</v>
      </c>
      <c r="O214" s="150">
        <f t="shared" si="54"/>
        <v>120100</v>
      </c>
      <c r="P214" s="151">
        <f t="shared" si="37"/>
        <v>24.441518426788392</v>
      </c>
      <c r="Q214" s="152">
        <f>O214/N214*100</f>
        <v>66.722222222222229</v>
      </c>
    </row>
    <row r="215" spans="1:17" s="57" customFormat="1">
      <c r="A215" s="127" t="s">
        <v>422</v>
      </c>
      <c r="B215" s="51"/>
      <c r="C215" s="51"/>
      <c r="D215" s="51"/>
      <c r="E215" s="51"/>
      <c r="F215" s="51"/>
      <c r="G215" s="51"/>
      <c r="H215" s="51"/>
      <c r="I215" s="51" t="s">
        <v>199</v>
      </c>
      <c r="J215" s="191" t="s">
        <v>16</v>
      </c>
      <c r="K215" s="51" t="s">
        <v>17</v>
      </c>
      <c r="L215" s="51"/>
      <c r="M215" s="76">
        <f t="shared" si="54"/>
        <v>491377</v>
      </c>
      <c r="N215" s="50">
        <f t="shared" si="54"/>
        <v>180000</v>
      </c>
      <c r="O215" s="50">
        <f t="shared" si="54"/>
        <v>120100</v>
      </c>
      <c r="P215" s="98">
        <f t="shared" si="37"/>
        <v>24.441518426788392</v>
      </c>
      <c r="Q215" s="111">
        <f t="shared" ref="Q215:Q217" si="55">O215/N215*100</f>
        <v>66.722222222222229</v>
      </c>
    </row>
    <row r="216" spans="1:17" s="57" customFormat="1">
      <c r="A216" s="127" t="s">
        <v>422</v>
      </c>
      <c r="B216" s="51"/>
      <c r="C216" s="51"/>
      <c r="D216" s="51"/>
      <c r="E216" s="51"/>
      <c r="F216" s="51"/>
      <c r="G216" s="51"/>
      <c r="H216" s="51"/>
      <c r="I216" s="51" t="s">
        <v>199</v>
      </c>
      <c r="J216" s="51">
        <v>42</v>
      </c>
      <c r="K216" s="51" t="s">
        <v>71</v>
      </c>
      <c r="L216" s="51"/>
      <c r="M216" s="76">
        <f t="shared" si="54"/>
        <v>491377</v>
      </c>
      <c r="N216" s="50">
        <f t="shared" si="54"/>
        <v>180000</v>
      </c>
      <c r="O216" s="50">
        <f t="shared" si="54"/>
        <v>120100</v>
      </c>
      <c r="P216" s="98">
        <f t="shared" si="37"/>
        <v>24.441518426788392</v>
      </c>
      <c r="Q216" s="111">
        <f t="shared" si="55"/>
        <v>66.722222222222229</v>
      </c>
    </row>
    <row r="217" spans="1:17" s="57" customFormat="1">
      <c r="A217" s="127" t="s">
        <v>422</v>
      </c>
      <c r="B217" s="51"/>
      <c r="C217" s="51"/>
      <c r="D217" s="51" t="s">
        <v>13</v>
      </c>
      <c r="E217" s="51" t="s">
        <v>10</v>
      </c>
      <c r="F217" s="51"/>
      <c r="G217" s="51"/>
      <c r="H217" s="51"/>
      <c r="I217" s="51" t="s">
        <v>199</v>
      </c>
      <c r="J217" s="51">
        <v>421</v>
      </c>
      <c r="K217" s="51" t="s">
        <v>72</v>
      </c>
      <c r="L217" s="51"/>
      <c r="M217" s="76">
        <v>491377</v>
      </c>
      <c r="N217" s="50">
        <v>180000</v>
      </c>
      <c r="O217" s="50">
        <v>120100</v>
      </c>
      <c r="P217" s="98">
        <f t="shared" si="37"/>
        <v>24.441518426788392</v>
      </c>
      <c r="Q217" s="111">
        <f t="shared" si="55"/>
        <v>66.722222222222229</v>
      </c>
    </row>
    <row r="218" spans="1:17">
      <c r="A218" s="147" t="s">
        <v>423</v>
      </c>
      <c r="B218" s="148" t="s">
        <v>8</v>
      </c>
      <c r="C218" s="148"/>
      <c r="D218" s="148"/>
      <c r="E218" s="148" t="s">
        <v>10</v>
      </c>
      <c r="F218" s="148"/>
      <c r="G218" s="148"/>
      <c r="H218" s="148"/>
      <c r="I218" s="148" t="s">
        <v>203</v>
      </c>
      <c r="J218" s="148" t="s">
        <v>204</v>
      </c>
      <c r="K218" s="148"/>
      <c r="L218" s="148"/>
      <c r="M218" s="149">
        <f t="shared" ref="M218:O220" si="56">M219</f>
        <v>38283</v>
      </c>
      <c r="N218" s="150">
        <f t="shared" si="56"/>
        <v>55000</v>
      </c>
      <c r="O218" s="150">
        <f t="shared" si="56"/>
        <v>55226</v>
      </c>
      <c r="P218" s="151">
        <f t="shared" si="37"/>
        <v>144.25724211791135</v>
      </c>
      <c r="Q218" s="152">
        <f t="shared" si="38"/>
        <v>100.41090909090909</v>
      </c>
    </row>
    <row r="219" spans="1:17">
      <c r="A219" s="127" t="s">
        <v>423</v>
      </c>
      <c r="B219" s="51"/>
      <c r="C219" s="51"/>
      <c r="D219" s="51"/>
      <c r="E219" s="51"/>
      <c r="F219" s="51"/>
      <c r="G219" s="51"/>
      <c r="H219" s="51"/>
      <c r="I219" s="51" t="s">
        <v>203</v>
      </c>
      <c r="J219" s="51">
        <v>3</v>
      </c>
      <c r="K219" s="51" t="s">
        <v>15</v>
      </c>
      <c r="L219" s="51"/>
      <c r="M219" s="76">
        <f t="shared" si="56"/>
        <v>38283</v>
      </c>
      <c r="N219" s="50">
        <f t="shared" si="56"/>
        <v>55000</v>
      </c>
      <c r="O219" s="50">
        <f t="shared" si="56"/>
        <v>55226</v>
      </c>
      <c r="P219" s="98">
        <f t="shared" si="37"/>
        <v>144.25724211791135</v>
      </c>
      <c r="Q219" s="111">
        <f t="shared" si="38"/>
        <v>100.41090909090909</v>
      </c>
    </row>
    <row r="220" spans="1:17">
      <c r="A220" s="127" t="s">
        <v>423</v>
      </c>
      <c r="B220" s="51"/>
      <c r="C220" s="51"/>
      <c r="D220" s="51"/>
      <c r="E220" s="51"/>
      <c r="F220" s="51"/>
      <c r="G220" s="51"/>
      <c r="H220" s="51"/>
      <c r="I220" s="51" t="s">
        <v>203</v>
      </c>
      <c r="J220" s="51">
        <v>38</v>
      </c>
      <c r="K220" s="51" t="s">
        <v>135</v>
      </c>
      <c r="L220" s="51"/>
      <c r="M220" s="76">
        <f t="shared" si="56"/>
        <v>38283</v>
      </c>
      <c r="N220" s="50">
        <f t="shared" si="56"/>
        <v>55000</v>
      </c>
      <c r="O220" s="50">
        <f t="shared" si="56"/>
        <v>55226</v>
      </c>
      <c r="P220" s="98">
        <f t="shared" si="37"/>
        <v>144.25724211791135</v>
      </c>
      <c r="Q220" s="111">
        <f t="shared" si="38"/>
        <v>100.41090909090909</v>
      </c>
    </row>
    <row r="221" spans="1:17">
      <c r="A221" s="127" t="s">
        <v>423</v>
      </c>
      <c r="B221" s="51" t="s">
        <v>8</v>
      </c>
      <c r="C221" s="51"/>
      <c r="D221" s="51"/>
      <c r="E221" s="51" t="s">
        <v>10</v>
      </c>
      <c r="F221" s="51"/>
      <c r="G221" s="51"/>
      <c r="H221" s="51"/>
      <c r="I221" s="51" t="s">
        <v>203</v>
      </c>
      <c r="J221" s="51">
        <v>381</v>
      </c>
      <c r="K221" s="51" t="s">
        <v>65</v>
      </c>
      <c r="L221" s="51"/>
      <c r="M221" s="76">
        <v>38283</v>
      </c>
      <c r="N221" s="50">
        <v>55000</v>
      </c>
      <c r="O221" s="50">
        <v>55226</v>
      </c>
      <c r="P221" s="98">
        <f t="shared" si="37"/>
        <v>144.25724211791135</v>
      </c>
      <c r="Q221" s="111">
        <f t="shared" si="38"/>
        <v>100.41090909090909</v>
      </c>
    </row>
    <row r="222" spans="1:17">
      <c r="A222" s="124"/>
      <c r="B222" s="117"/>
      <c r="C222" s="117"/>
      <c r="D222" s="117"/>
      <c r="E222" s="117"/>
      <c r="F222" s="117"/>
      <c r="G222" s="117"/>
      <c r="H222" s="117"/>
      <c r="I222" s="117"/>
      <c r="J222" s="117" t="s">
        <v>205</v>
      </c>
      <c r="K222" s="117"/>
      <c r="L222" s="117"/>
      <c r="M222" s="122">
        <f>SUM(M223)</f>
        <v>472700</v>
      </c>
      <c r="N222" s="122">
        <f>SUM(N223)</f>
        <v>394500</v>
      </c>
      <c r="O222" s="122">
        <f t="shared" ref="O222" si="57">SUM(O223)</f>
        <v>355731</v>
      </c>
      <c r="P222" s="134">
        <f t="shared" si="37"/>
        <v>75.255130103659823</v>
      </c>
      <c r="Q222" s="120">
        <f t="shared" si="38"/>
        <v>90.172623574144481</v>
      </c>
    </row>
    <row r="223" spans="1:17">
      <c r="A223" s="124"/>
      <c r="B223" s="117"/>
      <c r="C223" s="117"/>
      <c r="D223" s="117"/>
      <c r="E223" s="117"/>
      <c r="F223" s="117"/>
      <c r="G223" s="117"/>
      <c r="H223" s="117"/>
      <c r="I223" s="117" t="s">
        <v>206</v>
      </c>
      <c r="J223" s="117" t="s">
        <v>207</v>
      </c>
      <c r="K223" s="117"/>
      <c r="L223" s="117"/>
      <c r="M223" s="122">
        <f>M224</f>
        <v>472700</v>
      </c>
      <c r="N223" s="122">
        <f>N224</f>
        <v>394500</v>
      </c>
      <c r="O223" s="122">
        <f t="shared" ref="O223" si="58">O224</f>
        <v>355731</v>
      </c>
      <c r="P223" s="134">
        <f t="shared" si="37"/>
        <v>75.255130103659823</v>
      </c>
      <c r="Q223" s="120">
        <f t="shared" si="38"/>
        <v>90.172623574144481</v>
      </c>
    </row>
    <row r="224" spans="1:17">
      <c r="A224" s="138" t="s">
        <v>424</v>
      </c>
      <c r="B224" s="139" t="s">
        <v>8</v>
      </c>
      <c r="C224" s="139"/>
      <c r="D224" s="139" t="s">
        <v>13</v>
      </c>
      <c r="E224" s="139" t="s">
        <v>10</v>
      </c>
      <c r="F224" s="139"/>
      <c r="G224" s="139" t="s">
        <v>6</v>
      </c>
      <c r="H224" s="139" t="s">
        <v>6</v>
      </c>
      <c r="I224" s="139"/>
      <c r="J224" s="139" t="s">
        <v>395</v>
      </c>
      <c r="K224" s="139"/>
      <c r="L224" s="139"/>
      <c r="M224" s="140">
        <f>M225+M231</f>
        <v>472700</v>
      </c>
      <c r="N224" s="140">
        <f t="shared" ref="N224:O224" si="59">N225+N231</f>
        <v>394500</v>
      </c>
      <c r="O224" s="140">
        <f t="shared" si="59"/>
        <v>355731</v>
      </c>
      <c r="P224" s="142">
        <f t="shared" si="37"/>
        <v>75.255130103659823</v>
      </c>
      <c r="Q224" s="143">
        <f t="shared" si="38"/>
        <v>90.172623574144481</v>
      </c>
    </row>
    <row r="225" spans="1:17">
      <c r="A225" s="147" t="s">
        <v>425</v>
      </c>
      <c r="B225" s="148" t="s">
        <v>8</v>
      </c>
      <c r="C225" s="148"/>
      <c r="D225" s="148" t="s">
        <v>13</v>
      </c>
      <c r="E225" s="148" t="s">
        <v>10</v>
      </c>
      <c r="F225" s="148" t="s">
        <v>6</v>
      </c>
      <c r="G225" s="148" t="s">
        <v>6</v>
      </c>
      <c r="H225" s="148"/>
      <c r="I225" s="148" t="s">
        <v>206</v>
      </c>
      <c r="J225" s="148" t="s">
        <v>208</v>
      </c>
      <c r="K225" s="148"/>
      <c r="L225" s="148"/>
      <c r="M225" s="149">
        <f>SUM(M226)</f>
        <v>32019</v>
      </c>
      <c r="N225" s="149">
        <f>SUM(N226)</f>
        <v>14500</v>
      </c>
      <c r="O225" s="149">
        <f t="shared" ref="O225" si="60">SUM(O226)</f>
        <v>14500</v>
      </c>
      <c r="P225" s="151">
        <f t="shared" si="37"/>
        <v>45.285611668072086</v>
      </c>
      <c r="Q225" s="152">
        <f t="shared" si="38"/>
        <v>100</v>
      </c>
    </row>
    <row r="226" spans="1:17">
      <c r="A226" s="127" t="s">
        <v>425</v>
      </c>
      <c r="B226" s="51"/>
      <c r="C226" s="51"/>
      <c r="D226" s="51"/>
      <c r="E226" s="51"/>
      <c r="F226" s="51"/>
      <c r="G226" s="51"/>
      <c r="H226" s="51"/>
      <c r="I226" s="51" t="s">
        <v>206</v>
      </c>
      <c r="J226" s="51">
        <v>3</v>
      </c>
      <c r="K226" s="51" t="s">
        <v>15</v>
      </c>
      <c r="L226" s="51"/>
      <c r="M226" s="76">
        <f>M227+M229</f>
        <v>32019</v>
      </c>
      <c r="N226" s="76">
        <f>N227+N229</f>
        <v>14500</v>
      </c>
      <c r="O226" s="76">
        <f t="shared" ref="O226" si="61">O227+O229</f>
        <v>14500</v>
      </c>
      <c r="P226" s="98">
        <f t="shared" si="37"/>
        <v>45.285611668072086</v>
      </c>
      <c r="Q226" s="111">
        <f t="shared" si="38"/>
        <v>100</v>
      </c>
    </row>
    <row r="227" spans="1:17">
      <c r="A227" s="127" t="s">
        <v>425</v>
      </c>
      <c r="B227" s="51"/>
      <c r="C227" s="51"/>
      <c r="D227" s="51"/>
      <c r="E227" s="51"/>
      <c r="F227" s="51"/>
      <c r="G227" s="51"/>
      <c r="H227" s="51"/>
      <c r="I227" s="51" t="s">
        <v>206</v>
      </c>
      <c r="J227" s="191" t="s">
        <v>133</v>
      </c>
      <c r="K227" s="51" t="s">
        <v>55</v>
      </c>
      <c r="L227" s="51"/>
      <c r="M227" s="76">
        <f>M228</f>
        <v>18959</v>
      </c>
      <c r="N227" s="50">
        <f>N228</f>
        <v>0</v>
      </c>
      <c r="O227" s="50">
        <v>0</v>
      </c>
      <c r="P227" s="98">
        <f t="shared" si="37"/>
        <v>0</v>
      </c>
      <c r="Q227" s="111">
        <v>0</v>
      </c>
    </row>
    <row r="228" spans="1:17">
      <c r="A228" s="127" t="s">
        <v>425</v>
      </c>
      <c r="B228" s="51" t="s">
        <v>8</v>
      </c>
      <c r="C228" s="51"/>
      <c r="D228" s="51" t="s">
        <v>13</v>
      </c>
      <c r="E228" s="51" t="s">
        <v>10</v>
      </c>
      <c r="F228" s="51"/>
      <c r="G228" s="51"/>
      <c r="H228" s="51"/>
      <c r="I228" s="51" t="s">
        <v>206</v>
      </c>
      <c r="J228" s="191" t="s">
        <v>120</v>
      </c>
      <c r="K228" s="51" t="s">
        <v>58</v>
      </c>
      <c r="L228" s="51"/>
      <c r="M228" s="76">
        <v>18959</v>
      </c>
      <c r="N228" s="50">
        <v>0</v>
      </c>
      <c r="O228" s="50">
        <v>0</v>
      </c>
      <c r="P228" s="98">
        <f t="shared" ref="P228:P258" si="62">O228/M228*100</f>
        <v>0</v>
      </c>
      <c r="Q228" s="111">
        <v>0</v>
      </c>
    </row>
    <row r="229" spans="1:17">
      <c r="A229" s="127" t="s">
        <v>425</v>
      </c>
      <c r="B229" s="51"/>
      <c r="C229" s="51"/>
      <c r="D229" s="51"/>
      <c r="E229" s="51"/>
      <c r="F229" s="51"/>
      <c r="G229" s="51"/>
      <c r="H229" s="51"/>
      <c r="I229" s="51" t="s">
        <v>206</v>
      </c>
      <c r="J229" s="51">
        <v>38</v>
      </c>
      <c r="K229" s="51" t="s">
        <v>135</v>
      </c>
      <c r="L229" s="51"/>
      <c r="M229" s="76">
        <f>M230</f>
        <v>13060</v>
      </c>
      <c r="N229" s="50">
        <f>N230</f>
        <v>14500</v>
      </c>
      <c r="O229" s="50">
        <f>O230</f>
        <v>14500</v>
      </c>
      <c r="P229" s="98">
        <f t="shared" si="62"/>
        <v>111.02603369065851</v>
      </c>
      <c r="Q229" s="111">
        <f t="shared" ref="Q229:Q263" si="63">O229/N229*100</f>
        <v>100</v>
      </c>
    </row>
    <row r="230" spans="1:17">
      <c r="A230" s="127" t="s">
        <v>425</v>
      </c>
      <c r="B230" s="51" t="s">
        <v>8</v>
      </c>
      <c r="C230" s="51"/>
      <c r="D230" s="51"/>
      <c r="E230" s="51" t="s">
        <v>10</v>
      </c>
      <c r="F230" s="51"/>
      <c r="G230" s="51"/>
      <c r="H230" s="51"/>
      <c r="I230" s="51" t="s">
        <v>206</v>
      </c>
      <c r="J230" s="51">
        <v>381</v>
      </c>
      <c r="K230" s="51" t="s">
        <v>65</v>
      </c>
      <c r="L230" s="51"/>
      <c r="M230" s="76">
        <v>13060</v>
      </c>
      <c r="N230" s="85">
        <v>14500</v>
      </c>
      <c r="O230" s="85">
        <v>14500</v>
      </c>
      <c r="P230" s="98">
        <f t="shared" si="62"/>
        <v>111.02603369065851</v>
      </c>
      <c r="Q230" s="111">
        <f t="shared" si="63"/>
        <v>100</v>
      </c>
    </row>
    <row r="231" spans="1:17" s="57" customFormat="1">
      <c r="A231" s="147" t="s">
        <v>469</v>
      </c>
      <c r="B231" s="148"/>
      <c r="C231" s="148"/>
      <c r="D231" s="148" t="s">
        <v>13</v>
      </c>
      <c r="E231" s="148" t="s">
        <v>10</v>
      </c>
      <c r="F231" s="148"/>
      <c r="G231" s="148"/>
      <c r="H231" s="148"/>
      <c r="I231" s="148" t="s">
        <v>199</v>
      </c>
      <c r="J231" s="148" t="s">
        <v>410</v>
      </c>
      <c r="K231" s="148"/>
      <c r="L231" s="148"/>
      <c r="M231" s="149">
        <f t="shared" ref="M231:O233" si="64">M232</f>
        <v>440681</v>
      </c>
      <c r="N231" s="150">
        <f t="shared" si="64"/>
        <v>380000</v>
      </c>
      <c r="O231" s="150">
        <f t="shared" si="64"/>
        <v>341231</v>
      </c>
      <c r="P231" s="151">
        <f t="shared" si="62"/>
        <v>77.432655367488053</v>
      </c>
      <c r="Q231" s="152">
        <v>0</v>
      </c>
    </row>
    <row r="232" spans="1:17" s="57" customFormat="1">
      <c r="A232" s="127" t="s">
        <v>469</v>
      </c>
      <c r="B232" s="51"/>
      <c r="C232" s="51"/>
      <c r="D232" s="51"/>
      <c r="E232" s="51"/>
      <c r="F232" s="51"/>
      <c r="G232" s="51"/>
      <c r="H232" s="51"/>
      <c r="I232" s="51" t="s">
        <v>199</v>
      </c>
      <c r="J232" s="191" t="s">
        <v>16</v>
      </c>
      <c r="K232" s="51" t="s">
        <v>17</v>
      </c>
      <c r="L232" s="51"/>
      <c r="M232" s="76">
        <f t="shared" si="64"/>
        <v>440681</v>
      </c>
      <c r="N232" s="50">
        <f t="shared" si="64"/>
        <v>380000</v>
      </c>
      <c r="O232" s="50">
        <f t="shared" si="64"/>
        <v>341231</v>
      </c>
      <c r="P232" s="98">
        <f t="shared" si="62"/>
        <v>77.432655367488053</v>
      </c>
      <c r="Q232" s="111">
        <v>0</v>
      </c>
    </row>
    <row r="233" spans="1:17" s="57" customFormat="1">
      <c r="A233" s="127" t="s">
        <v>469</v>
      </c>
      <c r="B233" s="51"/>
      <c r="C233" s="51"/>
      <c r="D233" s="51"/>
      <c r="E233" s="51"/>
      <c r="F233" s="51"/>
      <c r="G233" s="51"/>
      <c r="H233" s="51"/>
      <c r="I233" s="51" t="s">
        <v>199</v>
      </c>
      <c r="J233" s="51">
        <v>42</v>
      </c>
      <c r="K233" s="51" t="s">
        <v>71</v>
      </c>
      <c r="L233" s="51"/>
      <c r="M233" s="76">
        <f t="shared" si="64"/>
        <v>440681</v>
      </c>
      <c r="N233" s="50">
        <f t="shared" si="64"/>
        <v>380000</v>
      </c>
      <c r="O233" s="50">
        <f t="shared" si="64"/>
        <v>341231</v>
      </c>
      <c r="P233" s="98">
        <f t="shared" si="62"/>
        <v>77.432655367488053</v>
      </c>
      <c r="Q233" s="111">
        <v>0</v>
      </c>
    </row>
    <row r="234" spans="1:17" s="57" customFormat="1">
      <c r="A234" s="127" t="s">
        <v>469</v>
      </c>
      <c r="B234" s="51"/>
      <c r="C234" s="51"/>
      <c r="D234" s="51" t="s">
        <v>13</v>
      </c>
      <c r="E234" s="51" t="s">
        <v>10</v>
      </c>
      <c r="F234" s="51"/>
      <c r="G234" s="51"/>
      <c r="H234" s="51"/>
      <c r="I234" s="51" t="s">
        <v>199</v>
      </c>
      <c r="J234" s="51">
        <v>421</v>
      </c>
      <c r="K234" s="51" t="s">
        <v>72</v>
      </c>
      <c r="L234" s="51"/>
      <c r="M234" s="76">
        <v>440681</v>
      </c>
      <c r="N234" s="50">
        <v>380000</v>
      </c>
      <c r="O234" s="50">
        <v>341231</v>
      </c>
      <c r="P234" s="98">
        <f t="shared" si="62"/>
        <v>77.432655367488053</v>
      </c>
      <c r="Q234" s="111">
        <v>0</v>
      </c>
    </row>
    <row r="235" spans="1:17">
      <c r="A235" s="124"/>
      <c r="B235" s="117"/>
      <c r="C235" s="117"/>
      <c r="D235" s="117"/>
      <c r="E235" s="117"/>
      <c r="F235" s="117"/>
      <c r="G235" s="117"/>
      <c r="H235" s="117"/>
      <c r="I235" s="117"/>
      <c r="J235" s="117" t="s">
        <v>209</v>
      </c>
      <c r="K235" s="117"/>
      <c r="L235" s="117"/>
      <c r="M235" s="118">
        <f>SUM(M236)</f>
        <v>282287</v>
      </c>
      <c r="N235" s="118">
        <f>N236</f>
        <v>209590</v>
      </c>
      <c r="O235" s="118">
        <f t="shared" ref="O235" si="65">SUM(O236)</f>
        <v>209394</v>
      </c>
      <c r="P235" s="134">
        <f t="shared" si="62"/>
        <v>74.177698583356658</v>
      </c>
      <c r="Q235" s="120">
        <f t="shared" si="63"/>
        <v>99.906484087981298</v>
      </c>
    </row>
    <row r="236" spans="1:17">
      <c r="A236" s="124"/>
      <c r="B236" s="117"/>
      <c r="C236" s="117"/>
      <c r="D236" s="117"/>
      <c r="E236" s="117"/>
      <c r="F236" s="117"/>
      <c r="G236" s="117"/>
      <c r="H236" s="117"/>
      <c r="I236" s="117">
        <v>1000</v>
      </c>
      <c r="J236" s="117" t="s">
        <v>210</v>
      </c>
      <c r="K236" s="117"/>
      <c r="L236" s="117"/>
      <c r="M236" s="118">
        <f>M237+M254+M259</f>
        <v>282287</v>
      </c>
      <c r="N236" s="118">
        <f>N237+N254+N259</f>
        <v>209590</v>
      </c>
      <c r="O236" s="118">
        <f>O237+O254+O259</f>
        <v>209394</v>
      </c>
      <c r="P236" s="134">
        <f t="shared" si="62"/>
        <v>74.177698583356658</v>
      </c>
      <c r="Q236" s="120">
        <f t="shared" si="63"/>
        <v>99.906484087981298</v>
      </c>
    </row>
    <row r="237" spans="1:17">
      <c r="A237" s="138" t="s">
        <v>214</v>
      </c>
      <c r="B237" s="139" t="s">
        <v>8</v>
      </c>
      <c r="C237" s="139"/>
      <c r="D237" s="139"/>
      <c r="E237" s="139" t="s">
        <v>10</v>
      </c>
      <c r="F237" s="139"/>
      <c r="G237" s="139"/>
      <c r="H237" s="139"/>
      <c r="I237" s="139"/>
      <c r="J237" s="139" t="s">
        <v>396</v>
      </c>
      <c r="K237" s="139"/>
      <c r="L237" s="139"/>
      <c r="M237" s="140">
        <f>M238+M246+M250+M242</f>
        <v>251287</v>
      </c>
      <c r="N237" s="140">
        <f>N238+N246+N250</f>
        <v>187590</v>
      </c>
      <c r="O237" s="140">
        <f>O238+O246+O250</f>
        <v>187394</v>
      </c>
      <c r="P237" s="142">
        <f t="shared" si="62"/>
        <v>74.573694620095736</v>
      </c>
      <c r="Q237" s="143">
        <f t="shared" si="63"/>
        <v>99.895516818593748</v>
      </c>
    </row>
    <row r="238" spans="1:17">
      <c r="A238" s="147" t="s">
        <v>215</v>
      </c>
      <c r="B238" s="148" t="s">
        <v>8</v>
      </c>
      <c r="C238" s="148"/>
      <c r="D238" s="148"/>
      <c r="E238" s="148" t="s">
        <v>10</v>
      </c>
      <c r="F238" s="148"/>
      <c r="G238" s="148"/>
      <c r="H238" s="148"/>
      <c r="I238" s="148">
        <v>1070</v>
      </c>
      <c r="J238" s="148" t="s">
        <v>224</v>
      </c>
      <c r="K238" s="148"/>
      <c r="L238" s="148"/>
      <c r="M238" s="149">
        <f t="shared" ref="M238:O240" si="66">M239</f>
        <v>112920</v>
      </c>
      <c r="N238" s="150">
        <f t="shared" si="66"/>
        <v>90000</v>
      </c>
      <c r="O238" s="150">
        <f t="shared" si="66"/>
        <v>88722</v>
      </c>
      <c r="P238" s="151">
        <f t="shared" si="62"/>
        <v>78.570669500531352</v>
      </c>
      <c r="Q238" s="152">
        <f t="shared" si="63"/>
        <v>98.58</v>
      </c>
    </row>
    <row r="239" spans="1:17">
      <c r="A239" s="127" t="s">
        <v>215</v>
      </c>
      <c r="B239" s="51"/>
      <c r="C239" s="51"/>
      <c r="D239" s="51"/>
      <c r="E239" s="51"/>
      <c r="F239" s="51"/>
      <c r="G239" s="51"/>
      <c r="H239" s="51"/>
      <c r="I239" s="51" t="s">
        <v>211</v>
      </c>
      <c r="J239" s="51">
        <v>3</v>
      </c>
      <c r="K239" s="51" t="s">
        <v>15</v>
      </c>
      <c r="L239" s="51"/>
      <c r="M239" s="76">
        <f t="shared" si="66"/>
        <v>112920</v>
      </c>
      <c r="N239" s="50">
        <f t="shared" si="66"/>
        <v>90000</v>
      </c>
      <c r="O239" s="50">
        <f t="shared" si="66"/>
        <v>88722</v>
      </c>
      <c r="P239" s="98">
        <f t="shared" si="62"/>
        <v>78.570669500531352</v>
      </c>
      <c r="Q239" s="111">
        <f t="shared" si="63"/>
        <v>98.58</v>
      </c>
    </row>
    <row r="240" spans="1:17">
      <c r="A240" s="127" t="s">
        <v>215</v>
      </c>
      <c r="B240" s="51"/>
      <c r="C240" s="51"/>
      <c r="D240" s="51"/>
      <c r="E240" s="51"/>
      <c r="F240" s="51"/>
      <c r="G240" s="51"/>
      <c r="H240" s="51"/>
      <c r="I240" s="51" t="s">
        <v>211</v>
      </c>
      <c r="J240" s="51">
        <v>37</v>
      </c>
      <c r="K240" s="51" t="s">
        <v>189</v>
      </c>
      <c r="L240" s="51"/>
      <c r="M240" s="76">
        <f t="shared" si="66"/>
        <v>112920</v>
      </c>
      <c r="N240" s="50">
        <f t="shared" si="66"/>
        <v>90000</v>
      </c>
      <c r="O240" s="50">
        <f t="shared" si="66"/>
        <v>88722</v>
      </c>
      <c r="P240" s="98">
        <f t="shared" si="62"/>
        <v>78.570669500531352</v>
      </c>
      <c r="Q240" s="111">
        <f t="shared" si="63"/>
        <v>98.58</v>
      </c>
    </row>
    <row r="241" spans="1:17">
      <c r="A241" s="127" t="s">
        <v>215</v>
      </c>
      <c r="B241" s="51" t="s">
        <v>8</v>
      </c>
      <c r="C241" s="51"/>
      <c r="D241" s="51"/>
      <c r="E241" s="51" t="s">
        <v>10</v>
      </c>
      <c r="F241" s="51"/>
      <c r="G241" s="51"/>
      <c r="H241" s="51"/>
      <c r="I241" s="51" t="s">
        <v>211</v>
      </c>
      <c r="J241" s="51">
        <v>372</v>
      </c>
      <c r="K241" s="51" t="s">
        <v>63</v>
      </c>
      <c r="L241" s="51"/>
      <c r="M241" s="76">
        <v>112920</v>
      </c>
      <c r="N241" s="50">
        <v>90000</v>
      </c>
      <c r="O241" s="50">
        <v>88722</v>
      </c>
      <c r="P241" s="98">
        <f t="shared" si="62"/>
        <v>78.570669500531352</v>
      </c>
      <c r="Q241" s="111">
        <f t="shared" si="63"/>
        <v>98.58</v>
      </c>
    </row>
    <row r="242" spans="1:17" s="57" customFormat="1">
      <c r="A242" s="147" t="s">
        <v>426</v>
      </c>
      <c r="B242" s="148"/>
      <c r="C242" s="148"/>
      <c r="D242" s="148"/>
      <c r="E242" s="148"/>
      <c r="F242" s="148"/>
      <c r="G242" s="148"/>
      <c r="H242" s="148"/>
      <c r="I242" s="148" t="s">
        <v>211</v>
      </c>
      <c r="J242" s="148" t="s">
        <v>387</v>
      </c>
      <c r="K242" s="148"/>
      <c r="L242" s="148"/>
      <c r="M242" s="149">
        <f t="shared" ref="M242:N244" si="67">M243</f>
        <v>18667</v>
      </c>
      <c r="N242" s="150">
        <f t="shared" si="67"/>
        <v>0</v>
      </c>
      <c r="O242" s="150">
        <f>O243</f>
        <v>0</v>
      </c>
      <c r="P242" s="151">
        <f t="shared" si="62"/>
        <v>0</v>
      </c>
      <c r="Q242" s="152">
        <v>0</v>
      </c>
    </row>
    <row r="243" spans="1:17" s="57" customFormat="1">
      <c r="A243" s="127" t="s">
        <v>426</v>
      </c>
      <c r="B243" s="51"/>
      <c r="C243" s="51"/>
      <c r="D243" s="51"/>
      <c r="E243" s="51"/>
      <c r="F243" s="51"/>
      <c r="G243" s="51"/>
      <c r="H243" s="51"/>
      <c r="I243" s="51" t="s">
        <v>211</v>
      </c>
      <c r="J243" s="51" t="s">
        <v>150</v>
      </c>
      <c r="K243" s="51" t="s">
        <v>15</v>
      </c>
      <c r="L243" s="51"/>
      <c r="M243" s="76">
        <f t="shared" si="67"/>
        <v>18667</v>
      </c>
      <c r="N243" s="50">
        <f t="shared" si="67"/>
        <v>0</v>
      </c>
      <c r="O243" s="50">
        <f>O244</f>
        <v>0</v>
      </c>
      <c r="P243" s="98">
        <f t="shared" si="62"/>
        <v>0</v>
      </c>
      <c r="Q243" s="111">
        <v>0</v>
      </c>
    </row>
    <row r="244" spans="1:17" s="57" customFormat="1">
      <c r="A244" s="127" t="s">
        <v>426</v>
      </c>
      <c r="B244" s="51"/>
      <c r="C244" s="51"/>
      <c r="D244" s="51"/>
      <c r="E244" s="51"/>
      <c r="F244" s="51"/>
      <c r="G244" s="51"/>
      <c r="H244" s="51"/>
      <c r="I244" s="51" t="s">
        <v>211</v>
      </c>
      <c r="J244" s="51" t="s">
        <v>388</v>
      </c>
      <c r="K244" s="51" t="s">
        <v>189</v>
      </c>
      <c r="L244" s="51"/>
      <c r="M244" s="76">
        <f t="shared" si="67"/>
        <v>18667</v>
      </c>
      <c r="N244" s="50">
        <f t="shared" si="67"/>
        <v>0</v>
      </c>
      <c r="O244" s="50">
        <f>O245</f>
        <v>0</v>
      </c>
      <c r="P244" s="98">
        <f t="shared" si="62"/>
        <v>0</v>
      </c>
      <c r="Q244" s="111">
        <v>0</v>
      </c>
    </row>
    <row r="245" spans="1:17" s="57" customFormat="1">
      <c r="A245" s="127" t="s">
        <v>426</v>
      </c>
      <c r="B245" s="51"/>
      <c r="C245" s="51"/>
      <c r="D245" s="51"/>
      <c r="E245" s="51"/>
      <c r="F245" s="51"/>
      <c r="G245" s="51"/>
      <c r="H245" s="51"/>
      <c r="I245" s="51" t="s">
        <v>211</v>
      </c>
      <c r="J245" s="51" t="s">
        <v>389</v>
      </c>
      <c r="K245" s="51" t="s">
        <v>63</v>
      </c>
      <c r="L245" s="51"/>
      <c r="M245" s="76">
        <v>18667</v>
      </c>
      <c r="N245" s="50">
        <v>0</v>
      </c>
      <c r="O245" s="50">
        <v>0</v>
      </c>
      <c r="P245" s="98">
        <f t="shared" si="62"/>
        <v>0</v>
      </c>
      <c r="Q245" s="111">
        <v>0</v>
      </c>
    </row>
    <row r="246" spans="1:17" s="40" customFormat="1">
      <c r="A246" s="147" t="s">
        <v>427</v>
      </c>
      <c r="B246" s="148" t="s">
        <v>8</v>
      </c>
      <c r="C246" s="148"/>
      <c r="D246" s="148"/>
      <c r="E246" s="148" t="s">
        <v>10</v>
      </c>
      <c r="F246" s="148"/>
      <c r="G246" s="148"/>
      <c r="H246" s="148"/>
      <c r="I246" s="148">
        <v>1070</v>
      </c>
      <c r="J246" s="148" t="s">
        <v>223</v>
      </c>
      <c r="K246" s="148"/>
      <c r="L246" s="148"/>
      <c r="M246" s="149">
        <v>0</v>
      </c>
      <c r="N246" s="150">
        <f>N247</f>
        <v>590</v>
      </c>
      <c r="O246" s="150">
        <v>822</v>
      </c>
      <c r="P246" s="151">
        <v>0</v>
      </c>
      <c r="Q246" s="152">
        <f t="shared" si="63"/>
        <v>139.32203389830508</v>
      </c>
    </row>
    <row r="247" spans="1:17" s="40" customFormat="1">
      <c r="A247" s="127" t="s">
        <v>427</v>
      </c>
      <c r="B247" s="51"/>
      <c r="C247" s="51"/>
      <c r="D247" s="51"/>
      <c r="E247" s="51"/>
      <c r="F247" s="51"/>
      <c r="G247" s="51"/>
      <c r="H247" s="51"/>
      <c r="I247" s="51" t="s">
        <v>211</v>
      </c>
      <c r="J247" s="51">
        <v>3</v>
      </c>
      <c r="K247" s="51" t="s">
        <v>15</v>
      </c>
      <c r="L247" s="51"/>
      <c r="M247" s="76">
        <v>0</v>
      </c>
      <c r="N247" s="50">
        <f>N248</f>
        <v>590</v>
      </c>
      <c r="O247" s="50">
        <v>822</v>
      </c>
      <c r="P247" s="98">
        <v>0</v>
      </c>
      <c r="Q247" s="111">
        <f t="shared" si="63"/>
        <v>139.32203389830508</v>
      </c>
    </row>
    <row r="248" spans="1:17" s="40" customFormat="1">
      <c r="A248" s="127" t="s">
        <v>427</v>
      </c>
      <c r="B248" s="51"/>
      <c r="C248" s="51"/>
      <c r="D248" s="51"/>
      <c r="E248" s="51"/>
      <c r="F248" s="51"/>
      <c r="G248" s="51"/>
      <c r="H248" s="51"/>
      <c r="I248" s="51" t="s">
        <v>211</v>
      </c>
      <c r="J248" s="51">
        <v>37</v>
      </c>
      <c r="K248" s="51" t="s">
        <v>189</v>
      </c>
      <c r="L248" s="51"/>
      <c r="M248" s="76">
        <v>0</v>
      </c>
      <c r="N248" s="50">
        <f>N249</f>
        <v>590</v>
      </c>
      <c r="O248" s="50">
        <v>822</v>
      </c>
      <c r="P248" s="98">
        <v>0</v>
      </c>
      <c r="Q248" s="111">
        <f t="shared" si="63"/>
        <v>139.32203389830508</v>
      </c>
    </row>
    <row r="249" spans="1:17" s="40" customFormat="1">
      <c r="A249" s="127" t="s">
        <v>427</v>
      </c>
      <c r="B249" s="51" t="s">
        <v>8</v>
      </c>
      <c r="C249" s="51"/>
      <c r="D249" s="51"/>
      <c r="E249" s="51" t="s">
        <v>10</v>
      </c>
      <c r="F249" s="51"/>
      <c r="G249" s="51"/>
      <c r="H249" s="51"/>
      <c r="I249" s="51" t="s">
        <v>211</v>
      </c>
      <c r="J249" s="51">
        <v>372</v>
      </c>
      <c r="K249" s="51" t="s">
        <v>63</v>
      </c>
      <c r="L249" s="51"/>
      <c r="M249" s="76">
        <v>0</v>
      </c>
      <c r="N249" s="50">
        <v>590</v>
      </c>
      <c r="O249" s="50">
        <v>822</v>
      </c>
      <c r="P249" s="98">
        <v>0</v>
      </c>
      <c r="Q249" s="111">
        <f t="shared" si="63"/>
        <v>139.32203389830508</v>
      </c>
    </row>
    <row r="250" spans="1:17">
      <c r="A250" s="147" t="s">
        <v>428</v>
      </c>
      <c r="B250" s="148" t="s">
        <v>6</v>
      </c>
      <c r="C250" s="148"/>
      <c r="D250" s="148"/>
      <c r="E250" s="148" t="s">
        <v>10</v>
      </c>
      <c r="F250" s="148"/>
      <c r="G250" s="148"/>
      <c r="H250" s="148"/>
      <c r="I250" s="148" t="s">
        <v>212</v>
      </c>
      <c r="J250" s="148" t="s">
        <v>213</v>
      </c>
      <c r="K250" s="148"/>
      <c r="L250" s="148"/>
      <c r="M250" s="149">
        <f t="shared" ref="M250:N252" si="68">M251</f>
        <v>119700</v>
      </c>
      <c r="N250" s="150">
        <f t="shared" si="68"/>
        <v>97000</v>
      </c>
      <c r="O250" s="150">
        <v>97850</v>
      </c>
      <c r="P250" s="151">
        <f>O250/M250*100</f>
        <v>81.746031746031747</v>
      </c>
      <c r="Q250" s="152">
        <f t="shared" si="63"/>
        <v>100.87628865979381</v>
      </c>
    </row>
    <row r="251" spans="1:17">
      <c r="A251" s="127" t="s">
        <v>428</v>
      </c>
      <c r="B251" s="51"/>
      <c r="C251" s="51"/>
      <c r="D251" s="51"/>
      <c r="E251" s="51"/>
      <c r="F251" s="51"/>
      <c r="G251" s="51"/>
      <c r="H251" s="51"/>
      <c r="I251" s="51" t="s">
        <v>212</v>
      </c>
      <c r="J251" s="51">
        <v>3</v>
      </c>
      <c r="K251" s="51" t="s">
        <v>15</v>
      </c>
      <c r="L251" s="51"/>
      <c r="M251" s="76">
        <f t="shared" si="68"/>
        <v>119700</v>
      </c>
      <c r="N251" s="50">
        <f t="shared" si="68"/>
        <v>97000</v>
      </c>
      <c r="O251" s="50">
        <v>97850</v>
      </c>
      <c r="P251" s="98">
        <f>O251/M251*100</f>
        <v>81.746031746031747</v>
      </c>
      <c r="Q251" s="111">
        <f t="shared" si="63"/>
        <v>100.87628865979381</v>
      </c>
    </row>
    <row r="252" spans="1:17">
      <c r="A252" s="127" t="s">
        <v>428</v>
      </c>
      <c r="B252" s="51"/>
      <c r="C252" s="51"/>
      <c r="D252" s="51"/>
      <c r="E252" s="51"/>
      <c r="F252" s="51"/>
      <c r="G252" s="51"/>
      <c r="H252" s="51"/>
      <c r="I252" s="51" t="s">
        <v>212</v>
      </c>
      <c r="J252" s="51">
        <v>37</v>
      </c>
      <c r="K252" s="51" t="s">
        <v>189</v>
      </c>
      <c r="L252" s="51"/>
      <c r="M252" s="76">
        <f t="shared" si="68"/>
        <v>119700</v>
      </c>
      <c r="N252" s="50">
        <f t="shared" si="68"/>
        <v>97000</v>
      </c>
      <c r="O252" s="50">
        <v>97850</v>
      </c>
      <c r="P252" s="98">
        <f t="shared" ref="P252:P253" si="69">O252/M252*100</f>
        <v>81.746031746031747</v>
      </c>
      <c r="Q252" s="111">
        <f t="shared" si="63"/>
        <v>100.87628865979381</v>
      </c>
    </row>
    <row r="253" spans="1:17">
      <c r="A253" s="127" t="s">
        <v>428</v>
      </c>
      <c r="B253" s="51" t="s">
        <v>6</v>
      </c>
      <c r="C253" s="51"/>
      <c r="D253" s="51"/>
      <c r="E253" s="51" t="s">
        <v>10</v>
      </c>
      <c r="F253" s="51"/>
      <c r="G253" s="51"/>
      <c r="H253" s="51"/>
      <c r="I253" s="51" t="s">
        <v>212</v>
      </c>
      <c r="J253" s="51">
        <v>372</v>
      </c>
      <c r="K253" s="51" t="s">
        <v>63</v>
      </c>
      <c r="L253" s="51"/>
      <c r="M253" s="76">
        <v>119700</v>
      </c>
      <c r="N253" s="50">
        <v>97000</v>
      </c>
      <c r="O253" s="50">
        <v>97850</v>
      </c>
      <c r="P253" s="98">
        <f t="shared" si="69"/>
        <v>81.746031746031747</v>
      </c>
      <c r="Q253" s="111">
        <f t="shared" si="63"/>
        <v>100.87628865979381</v>
      </c>
    </row>
    <row r="254" spans="1:17">
      <c r="A254" s="138" t="s">
        <v>219</v>
      </c>
      <c r="B254" s="139" t="s">
        <v>8</v>
      </c>
      <c r="C254" s="139"/>
      <c r="D254" s="139"/>
      <c r="E254" s="139" t="s">
        <v>10</v>
      </c>
      <c r="F254" s="139"/>
      <c r="G254" s="139"/>
      <c r="H254" s="139"/>
      <c r="I254" s="139"/>
      <c r="J254" s="139" t="s">
        <v>397</v>
      </c>
      <c r="K254" s="139"/>
      <c r="L254" s="139"/>
      <c r="M254" s="140">
        <f t="shared" ref="M254:O257" si="70">M255</f>
        <v>16000</v>
      </c>
      <c r="N254" s="145">
        <f t="shared" si="70"/>
        <v>12000</v>
      </c>
      <c r="O254" s="145">
        <f t="shared" si="70"/>
        <v>12000</v>
      </c>
      <c r="P254" s="142">
        <f t="shared" si="62"/>
        <v>75</v>
      </c>
      <c r="Q254" s="143">
        <f t="shared" si="63"/>
        <v>100</v>
      </c>
    </row>
    <row r="255" spans="1:17">
      <c r="A255" s="147" t="s">
        <v>220</v>
      </c>
      <c r="B255" s="148" t="s">
        <v>8</v>
      </c>
      <c r="C255" s="148"/>
      <c r="D255" s="148"/>
      <c r="E255" s="148" t="s">
        <v>10</v>
      </c>
      <c r="F255" s="148"/>
      <c r="G255" s="148"/>
      <c r="H255" s="148"/>
      <c r="I255" s="148">
        <v>1040</v>
      </c>
      <c r="J255" s="148" t="s">
        <v>216</v>
      </c>
      <c r="K255" s="148"/>
      <c r="L255" s="148"/>
      <c r="M255" s="149">
        <f t="shared" si="70"/>
        <v>16000</v>
      </c>
      <c r="N255" s="150">
        <f t="shared" si="70"/>
        <v>12000</v>
      </c>
      <c r="O255" s="150">
        <f t="shared" si="70"/>
        <v>12000</v>
      </c>
      <c r="P255" s="151">
        <f t="shared" si="62"/>
        <v>75</v>
      </c>
      <c r="Q255" s="152">
        <f t="shared" si="63"/>
        <v>100</v>
      </c>
    </row>
    <row r="256" spans="1:17">
      <c r="A256" s="127" t="s">
        <v>220</v>
      </c>
      <c r="B256" s="51"/>
      <c r="C256" s="51"/>
      <c r="D256" s="51"/>
      <c r="E256" s="51"/>
      <c r="F256" s="51"/>
      <c r="G256" s="51"/>
      <c r="H256" s="51"/>
      <c r="I256" s="51" t="s">
        <v>217</v>
      </c>
      <c r="J256" s="51">
        <v>3</v>
      </c>
      <c r="K256" s="51" t="s">
        <v>15</v>
      </c>
      <c r="L256" s="51"/>
      <c r="M256" s="76">
        <f t="shared" si="70"/>
        <v>16000</v>
      </c>
      <c r="N256" s="50">
        <f t="shared" si="70"/>
        <v>12000</v>
      </c>
      <c r="O256" s="50">
        <f t="shared" si="70"/>
        <v>12000</v>
      </c>
      <c r="P256" s="98">
        <f t="shared" si="62"/>
        <v>75</v>
      </c>
      <c r="Q256" s="111">
        <f t="shared" si="63"/>
        <v>100</v>
      </c>
    </row>
    <row r="257" spans="1:17">
      <c r="A257" s="127" t="s">
        <v>220</v>
      </c>
      <c r="B257" s="51"/>
      <c r="C257" s="51"/>
      <c r="D257" s="51"/>
      <c r="E257" s="51"/>
      <c r="F257" s="51"/>
      <c r="G257" s="51"/>
      <c r="H257" s="51"/>
      <c r="I257" s="51" t="s">
        <v>217</v>
      </c>
      <c r="J257" s="51">
        <v>37</v>
      </c>
      <c r="K257" s="51" t="s">
        <v>218</v>
      </c>
      <c r="L257" s="51"/>
      <c r="M257" s="76">
        <f t="shared" si="70"/>
        <v>16000</v>
      </c>
      <c r="N257" s="50">
        <f t="shared" si="70"/>
        <v>12000</v>
      </c>
      <c r="O257" s="50">
        <f t="shared" si="70"/>
        <v>12000</v>
      </c>
      <c r="P257" s="98">
        <f t="shared" si="62"/>
        <v>75</v>
      </c>
      <c r="Q257" s="111">
        <f t="shared" si="63"/>
        <v>100</v>
      </c>
    </row>
    <row r="258" spans="1:17">
      <c r="A258" s="127" t="s">
        <v>220</v>
      </c>
      <c r="B258" s="51" t="s">
        <v>8</v>
      </c>
      <c r="C258" s="51"/>
      <c r="D258" s="51"/>
      <c r="E258" s="51" t="s">
        <v>10</v>
      </c>
      <c r="F258" s="51"/>
      <c r="G258" s="51"/>
      <c r="H258" s="51"/>
      <c r="I258" s="51" t="s">
        <v>217</v>
      </c>
      <c r="J258" s="51">
        <v>372</v>
      </c>
      <c r="K258" s="51" t="s">
        <v>63</v>
      </c>
      <c r="L258" s="51"/>
      <c r="M258" s="76">
        <v>16000</v>
      </c>
      <c r="N258" s="50">
        <v>12000</v>
      </c>
      <c r="O258" s="50">
        <v>12000</v>
      </c>
      <c r="P258" s="98">
        <f t="shared" si="62"/>
        <v>75</v>
      </c>
      <c r="Q258" s="111">
        <f t="shared" si="63"/>
        <v>100</v>
      </c>
    </row>
    <row r="259" spans="1:17">
      <c r="A259" s="138" t="s">
        <v>429</v>
      </c>
      <c r="B259" s="139" t="s">
        <v>8</v>
      </c>
      <c r="C259" s="139"/>
      <c r="D259" s="139"/>
      <c r="E259" s="139" t="s">
        <v>10</v>
      </c>
      <c r="F259" s="139"/>
      <c r="G259" s="139"/>
      <c r="H259" s="139"/>
      <c r="I259" s="139"/>
      <c r="J259" s="139" t="s">
        <v>398</v>
      </c>
      <c r="K259" s="139"/>
      <c r="L259" s="139"/>
      <c r="M259" s="140">
        <f t="shared" ref="M259:N262" si="71">M260</f>
        <v>15000</v>
      </c>
      <c r="N259" s="145">
        <f t="shared" si="71"/>
        <v>10000</v>
      </c>
      <c r="O259" s="145">
        <v>10000</v>
      </c>
      <c r="P259" s="142">
        <f>O259/M259*100</f>
        <v>66.666666666666657</v>
      </c>
      <c r="Q259" s="143">
        <f t="shared" si="63"/>
        <v>100</v>
      </c>
    </row>
    <row r="260" spans="1:17">
      <c r="A260" s="147" t="s">
        <v>430</v>
      </c>
      <c r="B260" s="148" t="s">
        <v>8</v>
      </c>
      <c r="C260" s="148"/>
      <c r="D260" s="148"/>
      <c r="E260" s="148" t="s">
        <v>10</v>
      </c>
      <c r="F260" s="148"/>
      <c r="G260" s="148"/>
      <c r="H260" s="148"/>
      <c r="I260" s="148">
        <v>1090</v>
      </c>
      <c r="J260" s="148" t="s">
        <v>221</v>
      </c>
      <c r="K260" s="148"/>
      <c r="L260" s="148"/>
      <c r="M260" s="149">
        <f t="shared" si="71"/>
        <v>15000</v>
      </c>
      <c r="N260" s="150">
        <f t="shared" si="71"/>
        <v>10000</v>
      </c>
      <c r="O260" s="150">
        <v>10000</v>
      </c>
      <c r="P260" s="151">
        <f>O260/M260*100</f>
        <v>66.666666666666657</v>
      </c>
      <c r="Q260" s="152">
        <f t="shared" si="63"/>
        <v>100</v>
      </c>
    </row>
    <row r="261" spans="1:17">
      <c r="A261" s="127" t="s">
        <v>430</v>
      </c>
      <c r="B261" s="51"/>
      <c r="C261" s="51"/>
      <c r="D261" s="51"/>
      <c r="E261" s="51"/>
      <c r="F261" s="51"/>
      <c r="G261" s="51"/>
      <c r="H261" s="51"/>
      <c r="I261" s="51" t="s">
        <v>222</v>
      </c>
      <c r="J261" s="51">
        <v>3</v>
      </c>
      <c r="K261" s="51" t="s">
        <v>15</v>
      </c>
      <c r="L261" s="51"/>
      <c r="M261" s="76">
        <f t="shared" si="71"/>
        <v>15000</v>
      </c>
      <c r="N261" s="50">
        <f t="shared" si="71"/>
        <v>10000</v>
      </c>
      <c r="O261" s="50">
        <v>10000</v>
      </c>
      <c r="P261" s="98">
        <f t="shared" ref="P261:P263" si="72">O261/M261*100</f>
        <v>66.666666666666657</v>
      </c>
      <c r="Q261" s="111">
        <f t="shared" si="63"/>
        <v>100</v>
      </c>
    </row>
    <row r="262" spans="1:17">
      <c r="A262" s="127" t="s">
        <v>430</v>
      </c>
      <c r="B262" s="51"/>
      <c r="C262" s="51"/>
      <c r="D262" s="51"/>
      <c r="E262" s="51"/>
      <c r="F262" s="51"/>
      <c r="G262" s="51"/>
      <c r="H262" s="51"/>
      <c r="I262" s="51" t="s">
        <v>222</v>
      </c>
      <c r="J262" s="51">
        <v>38</v>
      </c>
      <c r="K262" s="51" t="s">
        <v>135</v>
      </c>
      <c r="L262" s="51"/>
      <c r="M262" s="76">
        <f t="shared" si="71"/>
        <v>15000</v>
      </c>
      <c r="N262" s="50">
        <f t="shared" si="71"/>
        <v>10000</v>
      </c>
      <c r="O262" s="50">
        <v>10000</v>
      </c>
      <c r="P262" s="98">
        <f t="shared" si="72"/>
        <v>66.666666666666657</v>
      </c>
      <c r="Q262" s="111">
        <f t="shared" si="63"/>
        <v>100</v>
      </c>
    </row>
    <row r="263" spans="1:17">
      <c r="A263" s="210" t="s">
        <v>430</v>
      </c>
      <c r="B263" s="129" t="s">
        <v>8</v>
      </c>
      <c r="C263" s="129"/>
      <c r="D263" s="129"/>
      <c r="E263" s="129" t="s">
        <v>10</v>
      </c>
      <c r="F263" s="129"/>
      <c r="G263" s="129"/>
      <c r="H263" s="129"/>
      <c r="I263" s="129" t="s">
        <v>222</v>
      </c>
      <c r="J263" s="129">
        <v>381</v>
      </c>
      <c r="K263" s="129" t="s">
        <v>65</v>
      </c>
      <c r="L263" s="129"/>
      <c r="M263" s="130">
        <v>15000</v>
      </c>
      <c r="N263" s="131">
        <v>10000</v>
      </c>
      <c r="O263" s="131">
        <v>10000</v>
      </c>
      <c r="P263" s="137">
        <f t="shared" si="72"/>
        <v>66.666666666666657</v>
      </c>
      <c r="Q263" s="112">
        <f t="shared" si="63"/>
        <v>100</v>
      </c>
    </row>
    <row r="265" spans="1:17">
      <c r="A265" s="158" t="s">
        <v>277</v>
      </c>
      <c r="B265" s="158"/>
      <c r="C265" s="158"/>
      <c r="D265" s="158"/>
      <c r="E265" s="158"/>
      <c r="F265" s="158"/>
      <c r="G265" s="58"/>
      <c r="H265" s="58"/>
      <c r="I265" s="58"/>
      <c r="J265" s="58"/>
      <c r="K265" s="58"/>
      <c r="L265" s="58"/>
      <c r="M265" s="41"/>
      <c r="N265" s="57"/>
      <c r="O265" s="57"/>
    </row>
    <row r="266" spans="1:17">
      <c r="A266" s="58" t="s">
        <v>383</v>
      </c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41"/>
      <c r="N266" s="57"/>
      <c r="O266" s="57"/>
    </row>
    <row r="267" spans="1:17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41"/>
      <c r="N267" s="57"/>
      <c r="O267" s="57"/>
    </row>
    <row r="268" spans="1:17">
      <c r="A268" s="158" t="s">
        <v>278</v>
      </c>
      <c r="B268" s="158"/>
      <c r="C268" s="158"/>
      <c r="D268" s="158"/>
      <c r="E268" s="158"/>
      <c r="F268" s="158"/>
      <c r="G268" s="158"/>
      <c r="H268" s="158"/>
      <c r="I268" s="158"/>
      <c r="J268" s="58"/>
      <c r="K268" s="58"/>
      <c r="L268" s="58"/>
      <c r="M268" s="41"/>
      <c r="N268" s="57"/>
      <c r="O268" s="57"/>
    </row>
    <row r="269" spans="1:17">
      <c r="A269" s="58" t="s">
        <v>384</v>
      </c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41"/>
      <c r="N269" s="57"/>
      <c r="O269" s="57"/>
    </row>
    <row r="270" spans="1:17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41"/>
      <c r="N270" s="57"/>
      <c r="O270" s="57"/>
    </row>
    <row r="271" spans="1:17">
      <c r="A271" s="158" t="s">
        <v>279</v>
      </c>
      <c r="B271" s="158"/>
      <c r="C271" s="158"/>
      <c r="D271" s="158"/>
      <c r="E271" s="158"/>
      <c r="F271" s="158"/>
      <c r="G271" s="158"/>
      <c r="H271" s="58"/>
      <c r="I271" s="58"/>
      <c r="J271" s="58"/>
      <c r="K271" s="58"/>
      <c r="L271" s="58"/>
      <c r="M271" s="41"/>
      <c r="N271" s="57"/>
    </row>
    <row r="272" spans="1:17">
      <c r="A272" s="58" t="s">
        <v>280</v>
      </c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41"/>
      <c r="N272" s="57"/>
    </row>
    <row r="273" spans="1:14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41"/>
      <c r="N273" s="57"/>
    </row>
    <row r="274" spans="1:14">
      <c r="A274" s="158" t="s">
        <v>281</v>
      </c>
      <c r="B274" s="158"/>
      <c r="C274" s="158"/>
      <c r="D274" s="158"/>
      <c r="E274" s="158"/>
      <c r="F274" s="158"/>
      <c r="G274" s="158"/>
      <c r="H274" s="158"/>
      <c r="I274" s="158"/>
      <c r="J274" s="158"/>
      <c r="K274" s="158"/>
      <c r="L274" s="58"/>
      <c r="M274" s="41"/>
      <c r="N274" s="57"/>
    </row>
    <row r="275" spans="1:14">
      <c r="A275" s="158" t="s">
        <v>282</v>
      </c>
      <c r="B275" s="1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41"/>
      <c r="N275" s="57"/>
    </row>
    <row r="276" spans="1:14">
      <c r="A276" s="58" t="s">
        <v>470</v>
      </c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155"/>
      <c r="N276" s="57"/>
    </row>
    <row r="277" spans="1:14">
      <c r="A277" s="58" t="s">
        <v>471</v>
      </c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155"/>
      <c r="N277" s="57"/>
    </row>
    <row r="278" spans="1:14">
      <c r="A278" s="58" t="s">
        <v>472</v>
      </c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155"/>
      <c r="N278" s="57"/>
    </row>
    <row r="279" spans="1:14">
      <c r="A279" s="58" t="s">
        <v>473</v>
      </c>
      <c r="B279" s="156"/>
      <c r="C279" s="156"/>
      <c r="D279" s="156"/>
      <c r="E279" s="156"/>
      <c r="F279" s="156"/>
      <c r="G279" s="156"/>
      <c r="H279" s="156"/>
      <c r="I279" s="156"/>
      <c r="J279" s="156"/>
      <c r="K279" s="156"/>
      <c r="L279" s="156"/>
      <c r="M279" s="155"/>
      <c r="N279" s="57"/>
    </row>
    <row r="280" spans="1:14">
      <c r="A280" s="58" t="s">
        <v>474</v>
      </c>
      <c r="B280" s="156"/>
      <c r="C280" s="156"/>
      <c r="D280" s="156"/>
      <c r="E280" s="156"/>
      <c r="F280" s="156"/>
      <c r="G280" s="156"/>
      <c r="H280" s="156"/>
      <c r="I280" s="156"/>
      <c r="J280" s="156"/>
      <c r="K280" s="156"/>
      <c r="L280" s="156"/>
      <c r="M280" s="155"/>
      <c r="N280" s="57"/>
    </row>
    <row r="281" spans="1:14">
      <c r="A281" s="58" t="s">
        <v>475</v>
      </c>
      <c r="B281" s="156"/>
      <c r="C281" s="156"/>
      <c r="D281" s="156"/>
      <c r="E281" s="156"/>
      <c r="F281" s="156"/>
      <c r="G281" s="156"/>
      <c r="H281" s="156"/>
      <c r="I281" s="156"/>
      <c r="J281" s="156"/>
      <c r="K281" s="156"/>
      <c r="L281" s="156"/>
      <c r="M281" s="155"/>
      <c r="N281" s="57"/>
    </row>
    <row r="282" spans="1:14" s="57" customFormat="1">
      <c r="A282" s="58" t="s">
        <v>476</v>
      </c>
      <c r="B282" s="156"/>
      <c r="C282" s="156"/>
      <c r="D282" s="156"/>
      <c r="E282" s="156"/>
      <c r="F282" s="156"/>
      <c r="G282" s="156"/>
      <c r="H282" s="156"/>
      <c r="I282" s="156"/>
      <c r="J282" s="156"/>
      <c r="K282" s="156"/>
      <c r="L282" s="156"/>
      <c r="M282" s="155"/>
    </row>
    <row r="283" spans="1:14">
      <c r="A283" s="158" t="s">
        <v>283</v>
      </c>
      <c r="B283" s="209"/>
      <c r="C283" s="209"/>
      <c r="D283" s="156"/>
      <c r="E283" s="156"/>
      <c r="F283" s="156"/>
      <c r="G283" s="156"/>
      <c r="H283" s="156"/>
      <c r="I283" s="156"/>
      <c r="J283" s="156"/>
      <c r="K283" s="156"/>
      <c r="L283" s="156"/>
      <c r="M283" s="155"/>
      <c r="N283" s="57"/>
    </row>
    <row r="284" spans="1:14">
      <c r="A284" s="58" t="s">
        <v>477</v>
      </c>
      <c r="B284" s="156"/>
      <c r="C284" s="156"/>
      <c r="D284" s="156"/>
      <c r="E284" s="156"/>
      <c r="F284" s="156"/>
      <c r="G284" s="156"/>
      <c r="H284" s="156"/>
      <c r="I284" s="156"/>
      <c r="J284" s="156"/>
      <c r="K284" s="156"/>
      <c r="L284" s="156"/>
      <c r="M284" s="155"/>
      <c r="N284" s="57"/>
    </row>
    <row r="285" spans="1:14">
      <c r="A285" s="58" t="s">
        <v>478</v>
      </c>
      <c r="B285" s="156"/>
      <c r="C285" s="156"/>
      <c r="D285" s="156"/>
      <c r="E285" s="156"/>
      <c r="F285" s="156"/>
      <c r="G285" s="156"/>
      <c r="H285" s="156"/>
      <c r="I285" s="156"/>
      <c r="J285" s="156"/>
      <c r="K285" s="156"/>
      <c r="L285" s="156"/>
      <c r="M285" s="155"/>
      <c r="N285" s="57"/>
    </row>
    <row r="286" spans="1:14">
      <c r="A286" s="58" t="s">
        <v>479</v>
      </c>
      <c r="B286" s="156"/>
      <c r="C286" s="156"/>
      <c r="D286" s="156"/>
      <c r="E286" s="156"/>
      <c r="F286" s="156"/>
      <c r="G286" s="156"/>
      <c r="H286" s="156"/>
      <c r="I286" s="156"/>
      <c r="J286" s="156"/>
      <c r="K286" s="156"/>
      <c r="L286" s="156"/>
      <c r="M286" s="155"/>
      <c r="N286" s="57"/>
    </row>
    <row r="287" spans="1:14">
      <c r="A287" s="58" t="s">
        <v>480</v>
      </c>
      <c r="B287" s="156"/>
      <c r="C287" s="156"/>
      <c r="D287" s="156"/>
      <c r="E287" s="156"/>
      <c r="F287" s="156"/>
      <c r="G287" s="156"/>
      <c r="H287" s="156"/>
      <c r="I287" s="156"/>
      <c r="J287" s="156"/>
      <c r="K287" s="156"/>
      <c r="L287" s="156"/>
      <c r="M287" s="155"/>
      <c r="N287" s="57"/>
    </row>
    <row r="288" spans="1:14">
      <c r="A288" s="58" t="s">
        <v>481</v>
      </c>
      <c r="B288" s="156"/>
      <c r="C288" s="156"/>
      <c r="D288" s="156"/>
      <c r="E288" s="156"/>
      <c r="F288" s="156"/>
      <c r="G288" s="156"/>
      <c r="H288" s="156"/>
      <c r="I288" s="156"/>
      <c r="J288" s="156"/>
      <c r="K288" s="156"/>
      <c r="L288" s="156"/>
      <c r="M288" s="155"/>
      <c r="N288" s="57"/>
    </row>
    <row r="289" spans="1:14">
      <c r="A289" s="58" t="s">
        <v>482</v>
      </c>
      <c r="B289" s="156"/>
      <c r="C289" s="156"/>
      <c r="D289" s="156"/>
      <c r="E289" s="156"/>
      <c r="F289" s="156"/>
      <c r="G289" s="156"/>
      <c r="H289" s="156"/>
      <c r="I289" s="156"/>
      <c r="J289" s="58"/>
      <c r="K289" s="58"/>
      <c r="L289" s="58"/>
      <c r="M289" s="155"/>
      <c r="N289" s="57"/>
    </row>
    <row r="290" spans="1:14">
      <c r="A290" s="58" t="s">
        <v>483</v>
      </c>
      <c r="B290" s="156"/>
      <c r="C290" s="156"/>
      <c r="D290" s="156"/>
      <c r="E290" s="156"/>
      <c r="F290" s="156"/>
      <c r="G290" s="156"/>
      <c r="H290" s="156"/>
      <c r="I290" s="156"/>
      <c r="J290" s="58"/>
      <c r="K290" s="58"/>
      <c r="L290" s="58"/>
      <c r="M290" s="155"/>
      <c r="N290" s="57"/>
    </row>
    <row r="291" spans="1:14">
      <c r="A291" s="155"/>
      <c r="B291" s="156"/>
      <c r="C291" s="156"/>
      <c r="D291" s="156"/>
      <c r="E291" s="156"/>
      <c r="F291" s="156"/>
      <c r="G291" s="156"/>
      <c r="H291" s="156"/>
      <c r="I291" s="156"/>
      <c r="J291" s="155"/>
      <c r="K291" s="155"/>
      <c r="L291" s="155"/>
      <c r="M291" s="155"/>
      <c r="N291" s="57"/>
    </row>
    <row r="292" spans="1:14">
      <c r="A292" s="155" t="s">
        <v>284</v>
      </c>
      <c r="B292" s="156"/>
      <c r="C292" s="156"/>
      <c r="D292" s="156"/>
      <c r="E292" s="156"/>
      <c r="F292" s="156"/>
      <c r="G292" s="156"/>
      <c r="H292" s="156"/>
      <c r="I292" s="156"/>
      <c r="J292" s="155"/>
      <c r="K292" s="155"/>
      <c r="L292" s="155"/>
      <c r="M292" s="155"/>
      <c r="N292" s="57"/>
    </row>
    <row r="293" spans="1:14">
      <c r="A293" s="155"/>
      <c r="B293" s="157"/>
      <c r="C293" s="157"/>
      <c r="D293" s="157"/>
      <c r="E293" s="157"/>
      <c r="F293" s="157"/>
      <c r="G293" s="157"/>
      <c r="H293" s="157"/>
      <c r="I293" s="157"/>
      <c r="J293" s="57"/>
      <c r="K293" s="57"/>
      <c r="L293" s="57"/>
      <c r="N293" s="57"/>
    </row>
    <row r="294" spans="1:14">
      <c r="A294" s="155" t="s">
        <v>6</v>
      </c>
      <c r="B294" s="157"/>
      <c r="C294" s="157"/>
      <c r="D294" s="157"/>
      <c r="E294" s="157"/>
      <c r="F294" s="157"/>
      <c r="G294" s="157"/>
      <c r="H294" s="157"/>
      <c r="I294" s="157"/>
      <c r="J294" s="57"/>
      <c r="K294" s="57"/>
      <c r="L294" s="56"/>
      <c r="N294" s="57"/>
    </row>
    <row r="295" spans="1:14">
      <c r="A295" s="1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6"/>
      <c r="N295" s="57"/>
    </row>
    <row r="296" spans="1:14">
      <c r="A296" s="1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6"/>
      <c r="N296" s="57"/>
    </row>
    <row r="297" spans="1:14">
      <c r="A297" s="1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6"/>
      <c r="N297" s="57"/>
    </row>
  </sheetData>
  <mergeCells count="4">
    <mergeCell ref="K65:L65"/>
    <mergeCell ref="K67:L67"/>
    <mergeCell ref="A1:Q1"/>
    <mergeCell ref="A3:Q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tabSelected="1" topLeftCell="A26" workbookViewId="0">
      <selection activeCell="K39" sqref="K39"/>
    </sheetView>
  </sheetViews>
  <sheetFormatPr defaultRowHeight="14.4"/>
  <cols>
    <col min="1" max="1" width="5.44140625" customWidth="1"/>
    <col min="2" max="2" width="4.109375" customWidth="1"/>
    <col min="3" max="3" width="3.88671875" customWidth="1"/>
    <col min="4" max="4" width="6.88671875" customWidth="1"/>
    <col min="5" max="5" width="5.88671875" customWidth="1"/>
    <col min="6" max="6" width="16.109375" customWidth="1"/>
    <col min="7" max="7" width="40.21875" customWidth="1"/>
    <col min="8" max="8" width="9.6640625" customWidth="1"/>
    <col min="9" max="9" width="11.109375" customWidth="1"/>
    <col min="10" max="10" width="10" customWidth="1"/>
    <col min="11" max="11" width="17.33203125" customWidth="1"/>
  </cols>
  <sheetData>
    <row r="1" spans="1:12" ht="18">
      <c r="A1" s="240" t="s">
        <v>432</v>
      </c>
      <c r="B1" s="240"/>
      <c r="C1" s="240"/>
      <c r="D1" s="240"/>
      <c r="E1" s="240"/>
      <c r="F1" s="240"/>
      <c r="G1" s="240"/>
      <c r="H1" s="240"/>
      <c r="I1" s="240"/>
      <c r="J1" s="240"/>
    </row>
    <row r="2" spans="1:12" s="57" customFormat="1" ht="8.4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</row>
    <row r="3" spans="1:12">
      <c r="A3" s="241" t="s">
        <v>350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2">
      <c r="A4" s="57" t="s">
        <v>433</v>
      </c>
    </row>
    <row r="5" spans="1:12">
      <c r="A5" s="57" t="s">
        <v>434</v>
      </c>
    </row>
    <row r="6" spans="1:12" s="57" customFormat="1" ht="12" customHeight="1"/>
    <row r="7" spans="1:12">
      <c r="A7" s="242" t="s">
        <v>351</v>
      </c>
      <c r="B7" s="244" t="s">
        <v>352</v>
      </c>
      <c r="C7" s="245"/>
      <c r="D7" s="236" t="s">
        <v>286</v>
      </c>
      <c r="E7" s="236"/>
      <c r="F7" s="192" t="s">
        <v>287</v>
      </c>
      <c r="G7" s="236" t="s">
        <v>288</v>
      </c>
      <c r="H7" s="259" t="s">
        <v>435</v>
      </c>
      <c r="I7" s="248" t="s">
        <v>353</v>
      </c>
      <c r="J7" s="259" t="s">
        <v>436</v>
      </c>
      <c r="K7" s="242" t="s">
        <v>349</v>
      </c>
      <c r="L7" s="159"/>
    </row>
    <row r="8" spans="1:12" ht="24" customHeight="1">
      <c r="A8" s="243"/>
      <c r="B8" s="246"/>
      <c r="C8" s="247"/>
      <c r="D8" s="192" t="s">
        <v>289</v>
      </c>
      <c r="E8" s="192" t="s">
        <v>290</v>
      </c>
      <c r="F8" s="192" t="s">
        <v>291</v>
      </c>
      <c r="G8" s="236"/>
      <c r="H8" s="259"/>
      <c r="I8" s="249"/>
      <c r="J8" s="259"/>
      <c r="K8" s="243"/>
      <c r="L8" s="159"/>
    </row>
    <row r="9" spans="1:12" ht="37.200000000000003" customHeight="1">
      <c r="A9" s="231" t="s">
        <v>292</v>
      </c>
      <c r="B9" s="232" t="s">
        <v>333</v>
      </c>
      <c r="C9" s="234" t="s">
        <v>332</v>
      </c>
      <c r="D9" s="166" t="s">
        <v>334</v>
      </c>
      <c r="E9" s="167" t="s">
        <v>336</v>
      </c>
      <c r="F9" s="168" t="s">
        <v>299</v>
      </c>
      <c r="G9" s="172" t="s">
        <v>294</v>
      </c>
      <c r="H9" s="173">
        <v>79080</v>
      </c>
      <c r="I9" s="173">
        <v>35000</v>
      </c>
      <c r="J9" s="173">
        <v>34534</v>
      </c>
      <c r="K9" s="174" t="s">
        <v>487</v>
      </c>
      <c r="L9" s="160"/>
    </row>
    <row r="10" spans="1:12" s="57" customFormat="1" ht="25.8" customHeight="1">
      <c r="A10" s="231"/>
      <c r="B10" s="233"/>
      <c r="C10" s="235"/>
      <c r="D10" s="166" t="s">
        <v>334</v>
      </c>
      <c r="E10" s="167" t="s">
        <v>336</v>
      </c>
      <c r="F10" s="168" t="s">
        <v>447</v>
      </c>
      <c r="G10" s="172" t="s">
        <v>441</v>
      </c>
      <c r="H10" s="173">
        <v>13750</v>
      </c>
      <c r="I10" s="173">
        <v>0</v>
      </c>
      <c r="J10" s="173">
        <v>0</v>
      </c>
      <c r="K10" s="174"/>
      <c r="L10" s="160"/>
    </row>
    <row r="11" spans="1:12" ht="26.4" customHeight="1">
      <c r="A11" s="231"/>
      <c r="B11" s="233"/>
      <c r="C11" s="235"/>
      <c r="D11" s="166" t="s">
        <v>334</v>
      </c>
      <c r="E11" s="167" t="s">
        <v>336</v>
      </c>
      <c r="F11" s="168" t="s">
        <v>308</v>
      </c>
      <c r="G11" s="172" t="s">
        <v>363</v>
      </c>
      <c r="H11" s="173">
        <v>18750</v>
      </c>
      <c r="I11" s="173">
        <v>0</v>
      </c>
      <c r="J11" s="173">
        <v>0</v>
      </c>
      <c r="K11" s="174"/>
      <c r="L11" s="160"/>
    </row>
    <row r="12" spans="1:12" ht="22.2" customHeight="1">
      <c r="A12" s="231"/>
      <c r="B12" s="233"/>
      <c r="C12" s="235"/>
      <c r="D12" s="166" t="s">
        <v>334</v>
      </c>
      <c r="E12" s="167" t="s">
        <v>336</v>
      </c>
      <c r="F12" s="168" t="s">
        <v>361</v>
      </c>
      <c r="G12" s="172" t="s">
        <v>297</v>
      </c>
      <c r="H12" s="173">
        <v>3125</v>
      </c>
      <c r="I12" s="173">
        <v>3750</v>
      </c>
      <c r="J12" s="173">
        <v>3750</v>
      </c>
      <c r="K12" s="174" t="s">
        <v>298</v>
      </c>
      <c r="L12" s="160"/>
    </row>
    <row r="13" spans="1:12" ht="28.8" customHeight="1">
      <c r="A13" s="231"/>
      <c r="B13" s="233"/>
      <c r="C13" s="235"/>
      <c r="D13" s="166" t="s">
        <v>334</v>
      </c>
      <c r="E13" s="167" t="s">
        <v>336</v>
      </c>
      <c r="F13" s="168" t="s">
        <v>305</v>
      </c>
      <c r="G13" s="175" t="s">
        <v>356</v>
      </c>
      <c r="H13" s="176">
        <v>0</v>
      </c>
      <c r="I13" s="176">
        <v>10875</v>
      </c>
      <c r="J13" s="176">
        <v>10875</v>
      </c>
      <c r="K13" s="177" t="s">
        <v>357</v>
      </c>
      <c r="L13" s="160"/>
    </row>
    <row r="14" spans="1:12" ht="25.2" customHeight="1">
      <c r="A14" s="253" t="s">
        <v>300</v>
      </c>
      <c r="B14" s="232" t="s">
        <v>301</v>
      </c>
      <c r="C14" s="238"/>
      <c r="D14" s="166" t="s">
        <v>334</v>
      </c>
      <c r="E14" s="167" t="s">
        <v>337</v>
      </c>
      <c r="F14" s="168" t="s">
        <v>448</v>
      </c>
      <c r="G14" s="172" t="s">
        <v>302</v>
      </c>
      <c r="H14" s="173">
        <v>850788</v>
      </c>
      <c r="I14" s="173">
        <v>1560000</v>
      </c>
      <c r="J14" s="173">
        <v>1512798</v>
      </c>
      <c r="K14" s="174" t="s">
        <v>303</v>
      </c>
      <c r="L14" s="160"/>
    </row>
    <row r="15" spans="1:12" s="57" customFormat="1" ht="26.25" customHeight="1">
      <c r="A15" s="254"/>
      <c r="B15" s="233"/>
      <c r="C15" s="239"/>
      <c r="D15" s="166" t="s">
        <v>334</v>
      </c>
      <c r="E15" s="167" t="s">
        <v>337</v>
      </c>
      <c r="F15" s="168" t="s">
        <v>449</v>
      </c>
      <c r="G15" s="172" t="s">
        <v>304</v>
      </c>
      <c r="H15" s="173">
        <v>0</v>
      </c>
      <c r="I15" s="173">
        <v>4500000</v>
      </c>
      <c r="J15" s="173">
        <v>45000</v>
      </c>
      <c r="K15" s="174" t="s">
        <v>488</v>
      </c>
      <c r="L15" s="160"/>
    </row>
    <row r="16" spans="1:12" ht="26.25" customHeight="1">
      <c r="A16" s="254"/>
      <c r="B16" s="233"/>
      <c r="C16" s="239"/>
      <c r="D16" s="166" t="s">
        <v>334</v>
      </c>
      <c r="E16" s="167" t="s">
        <v>336</v>
      </c>
      <c r="F16" s="168" t="s">
        <v>293</v>
      </c>
      <c r="G16" s="178" t="s">
        <v>355</v>
      </c>
      <c r="H16" s="176">
        <v>0</v>
      </c>
      <c r="I16" s="176">
        <v>82500</v>
      </c>
      <c r="J16" s="176">
        <v>82500</v>
      </c>
      <c r="K16" s="177" t="s">
        <v>488</v>
      </c>
      <c r="L16" s="160"/>
    </row>
    <row r="17" spans="1:12" ht="16.5" customHeight="1">
      <c r="A17" s="254"/>
      <c r="B17" s="233"/>
      <c r="C17" s="239"/>
      <c r="D17" s="166" t="s">
        <v>334</v>
      </c>
      <c r="E17" s="167" t="s">
        <v>337</v>
      </c>
      <c r="F17" s="168" t="s">
        <v>451</v>
      </c>
      <c r="G17" s="172" t="s">
        <v>360</v>
      </c>
      <c r="H17" s="173">
        <v>250000</v>
      </c>
      <c r="I17" s="173">
        <v>112000</v>
      </c>
      <c r="J17" s="173">
        <v>111783</v>
      </c>
      <c r="K17" s="171" t="s">
        <v>489</v>
      </c>
      <c r="L17" s="160"/>
    </row>
    <row r="18" spans="1:12" s="57" customFormat="1" ht="18" customHeight="1">
      <c r="A18" s="254"/>
      <c r="B18" s="233"/>
      <c r="C18" s="239"/>
      <c r="D18" s="166" t="s">
        <v>334</v>
      </c>
      <c r="E18" s="167" t="s">
        <v>337</v>
      </c>
      <c r="F18" s="168" t="s">
        <v>450</v>
      </c>
      <c r="G18" s="172" t="s">
        <v>368</v>
      </c>
      <c r="H18" s="173">
        <v>23125</v>
      </c>
      <c r="I18" s="173">
        <v>0</v>
      </c>
      <c r="J18" s="173">
        <v>0</v>
      </c>
      <c r="K18" s="171"/>
      <c r="L18" s="160"/>
    </row>
    <row r="19" spans="1:12" s="57" customFormat="1" ht="15" customHeight="1">
      <c r="A19" s="254"/>
      <c r="B19" s="237"/>
      <c r="C19" s="239"/>
      <c r="D19" s="166" t="s">
        <v>334</v>
      </c>
      <c r="E19" s="167" t="s">
        <v>337</v>
      </c>
      <c r="F19" s="168" t="s">
        <v>452</v>
      </c>
      <c r="G19" s="172" t="s">
        <v>369</v>
      </c>
      <c r="H19" s="173">
        <v>0</v>
      </c>
      <c r="I19" s="173">
        <v>50000</v>
      </c>
      <c r="J19" s="173">
        <v>50000</v>
      </c>
      <c r="K19" s="171" t="s">
        <v>370</v>
      </c>
      <c r="L19" s="160"/>
    </row>
    <row r="20" spans="1:12" s="57" customFormat="1" ht="13.2" customHeight="1">
      <c r="A20" s="254"/>
      <c r="B20" s="232" t="s">
        <v>307</v>
      </c>
      <c r="C20" s="193"/>
      <c r="D20" s="166" t="s">
        <v>334</v>
      </c>
      <c r="E20" s="167" t="s">
        <v>336</v>
      </c>
      <c r="F20" s="168" t="s">
        <v>296</v>
      </c>
      <c r="G20" s="179" t="s">
        <v>362</v>
      </c>
      <c r="H20" s="173">
        <v>61250</v>
      </c>
      <c r="I20" s="173">
        <v>0</v>
      </c>
      <c r="J20" s="173">
        <v>0</v>
      </c>
      <c r="K20" s="174"/>
      <c r="L20" s="160"/>
    </row>
    <row r="21" spans="1:12" s="57" customFormat="1" ht="14.4" customHeight="1">
      <c r="A21" s="254"/>
      <c r="B21" s="233"/>
      <c r="C21" s="194"/>
      <c r="D21" s="166" t="s">
        <v>334</v>
      </c>
      <c r="E21" s="167" t="s">
        <v>336</v>
      </c>
      <c r="F21" s="168" t="s">
        <v>444</v>
      </c>
      <c r="G21" s="179" t="s">
        <v>438</v>
      </c>
      <c r="H21" s="173">
        <v>0</v>
      </c>
      <c r="I21" s="173">
        <v>28750</v>
      </c>
      <c r="J21" s="173">
        <v>28750</v>
      </c>
      <c r="K21" s="174" t="s">
        <v>490</v>
      </c>
      <c r="L21" s="160"/>
    </row>
    <row r="22" spans="1:12" s="57" customFormat="1" ht="25.5" customHeight="1">
      <c r="A22" s="254"/>
      <c r="B22" s="233"/>
      <c r="C22" s="194"/>
      <c r="D22" s="166" t="s">
        <v>334</v>
      </c>
      <c r="E22" s="167" t="s">
        <v>336</v>
      </c>
      <c r="F22" s="168" t="s">
        <v>445</v>
      </c>
      <c r="G22" s="179" t="s">
        <v>439</v>
      </c>
      <c r="H22" s="173">
        <v>0</v>
      </c>
      <c r="I22" s="173">
        <v>66250</v>
      </c>
      <c r="J22" s="173">
        <v>66250</v>
      </c>
      <c r="K22" s="174" t="s">
        <v>488</v>
      </c>
      <c r="L22" s="160"/>
    </row>
    <row r="23" spans="1:12" s="57" customFormat="1" ht="13.8" customHeight="1">
      <c r="A23" s="254"/>
      <c r="B23" s="233"/>
      <c r="C23" s="194"/>
      <c r="D23" s="166" t="s">
        <v>334</v>
      </c>
      <c r="E23" s="167" t="s">
        <v>336</v>
      </c>
      <c r="F23" s="168" t="s">
        <v>365</v>
      </c>
      <c r="G23" s="172" t="s">
        <v>364</v>
      </c>
      <c r="H23" s="173">
        <v>38000</v>
      </c>
      <c r="I23" s="173">
        <v>0</v>
      </c>
      <c r="J23" s="173">
        <v>0</v>
      </c>
      <c r="K23" s="174"/>
      <c r="L23" s="160"/>
    </row>
    <row r="24" spans="1:12" s="57" customFormat="1" ht="15" customHeight="1">
      <c r="A24" s="254"/>
      <c r="B24" s="233"/>
      <c r="C24" s="194"/>
      <c r="D24" s="166" t="s">
        <v>334</v>
      </c>
      <c r="E24" s="167" t="s">
        <v>336</v>
      </c>
      <c r="F24" s="168" t="s">
        <v>295</v>
      </c>
      <c r="G24" s="172" t="s">
        <v>358</v>
      </c>
      <c r="H24" s="173">
        <v>0</v>
      </c>
      <c r="I24" s="173">
        <v>122500</v>
      </c>
      <c r="J24" s="173">
        <v>122500</v>
      </c>
      <c r="K24" s="174" t="s">
        <v>306</v>
      </c>
      <c r="L24" s="160"/>
    </row>
    <row r="25" spans="1:12" s="57" customFormat="1" ht="13.2" customHeight="1">
      <c r="A25" s="255"/>
      <c r="B25" s="237"/>
      <c r="C25" s="196"/>
      <c r="D25" s="166" t="s">
        <v>334</v>
      </c>
      <c r="E25" s="167" t="s">
        <v>336</v>
      </c>
      <c r="F25" s="168" t="s">
        <v>366</v>
      </c>
      <c r="G25" s="172" t="s">
        <v>367</v>
      </c>
      <c r="H25" s="173">
        <v>0</v>
      </c>
      <c r="I25" s="173">
        <v>13750</v>
      </c>
      <c r="J25" s="173">
        <v>13750</v>
      </c>
      <c r="K25" s="174" t="s">
        <v>306</v>
      </c>
      <c r="L25" s="160"/>
    </row>
    <row r="26" spans="1:12" ht="48.75" customHeight="1">
      <c r="A26" s="231" t="s">
        <v>309</v>
      </c>
      <c r="B26" s="169" t="s">
        <v>344</v>
      </c>
      <c r="C26" s="170" t="s">
        <v>345</v>
      </c>
      <c r="D26" s="166" t="s">
        <v>334</v>
      </c>
      <c r="E26" s="167" t="s">
        <v>338</v>
      </c>
      <c r="F26" s="168" t="s">
        <v>310</v>
      </c>
      <c r="G26" s="172" t="s">
        <v>311</v>
      </c>
      <c r="H26" s="173">
        <v>281750</v>
      </c>
      <c r="I26" s="173">
        <v>247000</v>
      </c>
      <c r="J26" s="173">
        <v>247000</v>
      </c>
      <c r="K26" s="174" t="s">
        <v>312</v>
      </c>
      <c r="L26" s="160"/>
    </row>
    <row r="27" spans="1:12" s="57" customFormat="1" ht="17.399999999999999" customHeight="1">
      <c r="A27" s="231"/>
      <c r="B27" s="228" t="s">
        <v>347</v>
      </c>
      <c r="C27" s="264" t="s">
        <v>346</v>
      </c>
      <c r="D27" s="166" t="s">
        <v>335</v>
      </c>
      <c r="E27" s="167" t="s">
        <v>339</v>
      </c>
      <c r="F27" s="168" t="s">
        <v>313</v>
      </c>
      <c r="G27" s="172" t="s">
        <v>138</v>
      </c>
      <c r="H27" s="173">
        <v>129545</v>
      </c>
      <c r="I27" s="173">
        <v>139800</v>
      </c>
      <c r="J27" s="173">
        <v>144968</v>
      </c>
      <c r="K27" s="171" t="s">
        <v>503</v>
      </c>
      <c r="L27" s="160"/>
    </row>
    <row r="28" spans="1:12" s="57" customFormat="1" ht="17.399999999999999" customHeight="1">
      <c r="A28" s="231"/>
      <c r="B28" s="229"/>
      <c r="C28" s="265"/>
      <c r="D28" s="166" t="s">
        <v>334</v>
      </c>
      <c r="E28" s="167" t="s">
        <v>340</v>
      </c>
      <c r="F28" s="168" t="s">
        <v>454</v>
      </c>
      <c r="G28" s="172" t="s">
        <v>314</v>
      </c>
      <c r="H28" s="173">
        <v>7000</v>
      </c>
      <c r="I28" s="173">
        <v>6000</v>
      </c>
      <c r="J28" s="173">
        <v>6000</v>
      </c>
      <c r="K28" s="174" t="s">
        <v>315</v>
      </c>
      <c r="L28" s="160"/>
    </row>
    <row r="29" spans="1:12" ht="40.200000000000003" customHeight="1">
      <c r="A29" s="231"/>
      <c r="B29" s="229"/>
      <c r="C29" s="265"/>
      <c r="D29" s="166" t="s">
        <v>334</v>
      </c>
      <c r="E29" s="167" t="s">
        <v>340</v>
      </c>
      <c r="F29" s="168" t="s">
        <v>457</v>
      </c>
      <c r="G29" s="172" t="s">
        <v>371</v>
      </c>
      <c r="H29" s="173">
        <v>38283</v>
      </c>
      <c r="I29" s="173">
        <v>55000</v>
      </c>
      <c r="J29" s="173">
        <v>55226</v>
      </c>
      <c r="K29" s="174" t="s">
        <v>502</v>
      </c>
      <c r="L29" s="160"/>
    </row>
    <row r="30" spans="1:12" ht="27" customHeight="1">
      <c r="A30" s="231"/>
      <c r="B30" s="230"/>
      <c r="C30" s="266"/>
      <c r="D30" s="166" t="s">
        <v>334</v>
      </c>
      <c r="E30" s="167" t="s">
        <v>341</v>
      </c>
      <c r="F30" s="168" t="s">
        <v>458</v>
      </c>
      <c r="G30" s="172" t="s">
        <v>316</v>
      </c>
      <c r="H30" s="173">
        <v>32019</v>
      </c>
      <c r="I30" s="173">
        <v>14500</v>
      </c>
      <c r="J30" s="173">
        <v>14500</v>
      </c>
      <c r="K30" s="174" t="s">
        <v>501</v>
      </c>
      <c r="L30" s="160"/>
    </row>
    <row r="31" spans="1:12" ht="15.6" customHeight="1">
      <c r="A31" s="231"/>
      <c r="B31" s="228" t="s">
        <v>359</v>
      </c>
      <c r="C31" s="256" t="s">
        <v>348</v>
      </c>
      <c r="D31" s="166" t="s">
        <v>334</v>
      </c>
      <c r="E31" s="167" t="s">
        <v>340</v>
      </c>
      <c r="F31" s="168" t="s">
        <v>456</v>
      </c>
      <c r="G31" s="172" t="s">
        <v>317</v>
      </c>
      <c r="H31" s="173">
        <v>491377</v>
      </c>
      <c r="I31" s="173">
        <v>180000</v>
      </c>
      <c r="J31" s="173">
        <v>120100</v>
      </c>
      <c r="K31" s="171" t="s">
        <v>500</v>
      </c>
      <c r="L31" s="160"/>
    </row>
    <row r="32" spans="1:12" ht="15" customHeight="1">
      <c r="A32" s="231"/>
      <c r="B32" s="229"/>
      <c r="C32" s="257"/>
      <c r="D32" s="166" t="s">
        <v>334</v>
      </c>
      <c r="E32" s="167" t="s">
        <v>340</v>
      </c>
      <c r="F32" s="168" t="s">
        <v>455</v>
      </c>
      <c r="G32" s="172" t="s">
        <v>319</v>
      </c>
      <c r="H32" s="173">
        <v>0</v>
      </c>
      <c r="I32" s="173">
        <v>14200</v>
      </c>
      <c r="J32" s="173">
        <v>0</v>
      </c>
      <c r="K32" s="171"/>
      <c r="L32" s="160"/>
    </row>
    <row r="33" spans="1:14" ht="15" customHeight="1">
      <c r="A33" s="231"/>
      <c r="B33" s="230"/>
      <c r="C33" s="258"/>
      <c r="D33" s="166" t="s">
        <v>334</v>
      </c>
      <c r="E33" s="167" t="s">
        <v>341</v>
      </c>
      <c r="F33" s="168" t="s">
        <v>459</v>
      </c>
      <c r="G33" s="172" t="s">
        <v>320</v>
      </c>
      <c r="H33" s="173">
        <v>440681</v>
      </c>
      <c r="I33" s="173">
        <v>380000</v>
      </c>
      <c r="J33" s="173">
        <v>341231</v>
      </c>
      <c r="K33" s="171" t="s">
        <v>500</v>
      </c>
      <c r="L33" s="160"/>
    </row>
    <row r="34" spans="1:14" ht="15.6" customHeight="1">
      <c r="A34" s="260" t="s">
        <v>321</v>
      </c>
      <c r="B34" s="232" t="s">
        <v>443</v>
      </c>
      <c r="C34" s="234" t="s">
        <v>442</v>
      </c>
      <c r="D34" s="206" t="s">
        <v>334</v>
      </c>
      <c r="E34" s="207" t="s">
        <v>342</v>
      </c>
      <c r="F34" s="208" t="s">
        <v>322</v>
      </c>
      <c r="G34" s="162" t="s">
        <v>323</v>
      </c>
      <c r="H34" s="165">
        <v>44588</v>
      </c>
      <c r="I34" s="165">
        <v>67000</v>
      </c>
      <c r="J34" s="165">
        <v>67730</v>
      </c>
      <c r="K34" s="161" t="s">
        <v>324</v>
      </c>
      <c r="L34" s="160"/>
    </row>
    <row r="35" spans="1:14" ht="16.2" customHeight="1">
      <c r="A35" s="261"/>
      <c r="B35" s="233"/>
      <c r="C35" s="235"/>
      <c r="D35" s="206" t="s">
        <v>334</v>
      </c>
      <c r="E35" s="207" t="s">
        <v>342</v>
      </c>
      <c r="F35" s="208" t="s">
        <v>325</v>
      </c>
      <c r="G35" s="162" t="s">
        <v>354</v>
      </c>
      <c r="H35" s="165">
        <v>91529</v>
      </c>
      <c r="I35" s="165">
        <v>80000</v>
      </c>
      <c r="J35" s="165">
        <v>80368</v>
      </c>
      <c r="K35" s="161" t="s">
        <v>324</v>
      </c>
      <c r="L35" s="160"/>
    </row>
    <row r="36" spans="1:14" ht="15" customHeight="1">
      <c r="A36" s="261"/>
      <c r="B36" s="233"/>
      <c r="C36" s="235"/>
      <c r="D36" s="206" t="s">
        <v>334</v>
      </c>
      <c r="E36" s="207" t="s">
        <v>342</v>
      </c>
      <c r="F36" s="208" t="s">
        <v>326</v>
      </c>
      <c r="G36" s="162" t="s">
        <v>327</v>
      </c>
      <c r="H36" s="165">
        <v>30500</v>
      </c>
      <c r="I36" s="165">
        <v>0</v>
      </c>
      <c r="J36" s="165">
        <v>0</v>
      </c>
      <c r="K36" s="161"/>
      <c r="L36" s="160"/>
    </row>
    <row r="37" spans="1:14" s="57" customFormat="1" ht="14.4" customHeight="1">
      <c r="A37" s="261"/>
      <c r="B37" s="233"/>
      <c r="C37" s="235"/>
      <c r="D37" s="206" t="s">
        <v>334</v>
      </c>
      <c r="E37" s="207" t="s">
        <v>342</v>
      </c>
      <c r="F37" s="205" t="s">
        <v>453</v>
      </c>
      <c r="G37" s="162" t="s">
        <v>437</v>
      </c>
      <c r="H37" s="165">
        <v>21946</v>
      </c>
      <c r="I37" s="165">
        <v>0</v>
      </c>
      <c r="J37" s="165">
        <v>0</v>
      </c>
      <c r="K37" s="161"/>
      <c r="L37" s="160"/>
    </row>
    <row r="38" spans="1:14" s="57" customFormat="1" ht="24.6" customHeight="1">
      <c r="A38" s="261"/>
      <c r="B38" s="233"/>
      <c r="C38" s="235"/>
      <c r="D38" s="206" t="s">
        <v>334</v>
      </c>
      <c r="E38" s="207" t="s">
        <v>336</v>
      </c>
      <c r="F38" s="167" t="s">
        <v>446</v>
      </c>
      <c r="G38" s="162" t="s">
        <v>440</v>
      </c>
      <c r="H38" s="165">
        <v>0</v>
      </c>
      <c r="I38" s="165">
        <v>42000</v>
      </c>
      <c r="J38" s="165">
        <v>42000</v>
      </c>
      <c r="K38" s="267" t="s">
        <v>498</v>
      </c>
      <c r="L38" s="160"/>
    </row>
    <row r="39" spans="1:14" ht="15" customHeight="1">
      <c r="A39" s="261"/>
      <c r="B39" s="233"/>
      <c r="C39" s="235"/>
      <c r="D39" s="206" t="s">
        <v>334</v>
      </c>
      <c r="E39" s="207" t="s">
        <v>343</v>
      </c>
      <c r="F39" s="208" t="s">
        <v>460</v>
      </c>
      <c r="G39" s="162" t="s">
        <v>328</v>
      </c>
      <c r="H39" s="165">
        <v>112920</v>
      </c>
      <c r="I39" s="165">
        <v>90000</v>
      </c>
      <c r="J39" s="165">
        <v>88722</v>
      </c>
      <c r="K39" s="161" t="s">
        <v>318</v>
      </c>
      <c r="L39" s="160"/>
    </row>
    <row r="40" spans="1:14" ht="14.4" customHeight="1">
      <c r="A40" s="261"/>
      <c r="B40" s="233"/>
      <c r="C40" s="235"/>
      <c r="D40" s="206" t="s">
        <v>334</v>
      </c>
      <c r="E40" s="207" t="s">
        <v>343</v>
      </c>
      <c r="F40" s="208" t="s">
        <v>461</v>
      </c>
      <c r="G40" s="162" t="s">
        <v>329</v>
      </c>
      <c r="H40" s="165">
        <v>18667</v>
      </c>
      <c r="I40" s="165">
        <v>0</v>
      </c>
      <c r="J40" s="165">
        <v>0</v>
      </c>
      <c r="K40" s="161"/>
      <c r="L40" s="160"/>
    </row>
    <row r="41" spans="1:14" ht="17.399999999999999" customHeight="1">
      <c r="A41" s="262"/>
      <c r="B41" s="237"/>
      <c r="C41" s="263"/>
      <c r="D41" s="206" t="s">
        <v>334</v>
      </c>
      <c r="E41" s="207" t="s">
        <v>343</v>
      </c>
      <c r="F41" s="208" t="s">
        <v>462</v>
      </c>
      <c r="G41" s="162" t="s">
        <v>330</v>
      </c>
      <c r="H41" s="165">
        <v>119700</v>
      </c>
      <c r="I41" s="165">
        <v>97000</v>
      </c>
      <c r="J41" s="165">
        <v>97850</v>
      </c>
      <c r="K41" s="161" t="s">
        <v>318</v>
      </c>
      <c r="L41" s="160"/>
    </row>
    <row r="43" spans="1:14">
      <c r="A43" s="57"/>
      <c r="B43" s="57"/>
      <c r="C43" s="57"/>
      <c r="D43" s="60"/>
      <c r="E43" s="60"/>
      <c r="F43" s="59"/>
      <c r="G43" s="67" t="s">
        <v>331</v>
      </c>
      <c r="H43" s="61"/>
      <c r="I43" s="61"/>
      <c r="J43" s="61"/>
      <c r="K43" s="59"/>
    </row>
    <row r="44" spans="1:14">
      <c r="A44" s="252" t="s">
        <v>284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163"/>
      <c r="M44" s="163"/>
      <c r="N44" s="57"/>
    </row>
    <row r="45" spans="1:14" ht="9.6" customHeight="1">
      <c r="A45" s="163" t="s">
        <v>6</v>
      </c>
      <c r="B45" s="164"/>
      <c r="C45" s="164"/>
      <c r="D45" s="164"/>
      <c r="E45" s="164"/>
      <c r="F45" s="164"/>
      <c r="G45" s="164"/>
      <c r="H45" s="164"/>
      <c r="I45" s="164"/>
      <c r="J45" s="67"/>
      <c r="K45" s="67"/>
      <c r="L45" s="68"/>
      <c r="M45" s="67"/>
      <c r="N45" s="57"/>
    </row>
    <row r="46" spans="1:14">
      <c r="A46" s="164" t="s">
        <v>499</v>
      </c>
      <c r="B46" s="211"/>
      <c r="C46" s="211"/>
      <c r="D46" s="211"/>
      <c r="E46" s="211"/>
      <c r="F46" s="211"/>
      <c r="G46" s="181"/>
      <c r="H46" s="250"/>
      <c r="I46" s="250"/>
      <c r="J46" s="250"/>
      <c r="K46" s="67"/>
      <c r="L46" s="68"/>
      <c r="M46" s="67"/>
      <c r="N46" s="57"/>
    </row>
    <row r="47" spans="1:14">
      <c r="A47" s="164" t="s">
        <v>497</v>
      </c>
      <c r="B47" s="211"/>
      <c r="C47" s="211"/>
      <c r="D47" s="211"/>
      <c r="E47" s="211"/>
      <c r="F47" s="211"/>
      <c r="G47" s="211"/>
      <c r="H47" s="251" t="s">
        <v>494</v>
      </c>
      <c r="I47" s="251"/>
      <c r="J47" s="251"/>
      <c r="K47" s="180"/>
      <c r="L47" s="68"/>
      <c r="M47" s="67"/>
      <c r="N47" s="57"/>
    </row>
    <row r="48" spans="1:14" s="57" customFormat="1">
      <c r="A48" s="164"/>
      <c r="B48" s="211"/>
      <c r="C48" s="211"/>
      <c r="D48" s="211"/>
      <c r="E48" s="211"/>
      <c r="F48" s="211"/>
      <c r="G48" s="212" t="s">
        <v>486</v>
      </c>
      <c r="H48" s="211"/>
      <c r="I48" s="211"/>
      <c r="J48" s="211"/>
      <c r="K48" s="67"/>
      <c r="L48" s="68"/>
      <c r="M48" s="67"/>
    </row>
    <row r="49" spans="1:14">
      <c r="A49" s="164" t="s">
        <v>496</v>
      </c>
      <c r="B49" s="211"/>
      <c r="C49" s="211"/>
      <c r="D49" s="211"/>
      <c r="E49" s="211"/>
      <c r="F49" s="211"/>
      <c r="G49" s="214" t="s">
        <v>493</v>
      </c>
      <c r="H49" s="251" t="s">
        <v>495</v>
      </c>
      <c r="I49" s="251"/>
      <c r="J49" s="251"/>
      <c r="K49" s="67"/>
      <c r="L49" s="68"/>
      <c r="M49" s="67"/>
      <c r="N49" s="57"/>
    </row>
    <row r="50" spans="1:14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</row>
  </sheetData>
  <mergeCells count="29">
    <mergeCell ref="H46:J46"/>
    <mergeCell ref="H49:J49"/>
    <mergeCell ref="H47:J47"/>
    <mergeCell ref="K7:K8"/>
    <mergeCell ref="A44:K44"/>
    <mergeCell ref="A14:A25"/>
    <mergeCell ref="C31:C33"/>
    <mergeCell ref="H7:H8"/>
    <mergeCell ref="J7:J8"/>
    <mergeCell ref="G7:G8"/>
    <mergeCell ref="A26:A33"/>
    <mergeCell ref="A34:A41"/>
    <mergeCell ref="B34:B41"/>
    <mergeCell ref="C34:C41"/>
    <mergeCell ref="B27:B30"/>
    <mergeCell ref="C27:C30"/>
    <mergeCell ref="A1:J1"/>
    <mergeCell ref="A3:J3"/>
    <mergeCell ref="A7:A8"/>
    <mergeCell ref="B7:C8"/>
    <mergeCell ref="I7:I8"/>
    <mergeCell ref="B31:B33"/>
    <mergeCell ref="A9:A13"/>
    <mergeCell ref="B9:B13"/>
    <mergeCell ref="C9:C13"/>
    <mergeCell ref="D7:E7"/>
    <mergeCell ref="B14:B19"/>
    <mergeCell ref="B20:B25"/>
    <mergeCell ref="C14:C1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Korisnik</cp:lastModifiedBy>
  <cp:lastPrinted>2019-05-02T09:56:16Z</cp:lastPrinted>
  <dcterms:created xsi:type="dcterms:W3CDTF">2017-11-20T10:31:55Z</dcterms:created>
  <dcterms:modified xsi:type="dcterms:W3CDTF">2019-06-06T06:49:00Z</dcterms:modified>
</cp:coreProperties>
</file>