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 activeTab="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02" i="1"/>
  <c r="L101" s="1"/>
  <c r="N157" i="2"/>
  <c r="L88" i="1"/>
  <c r="N141" i="2"/>
  <c r="O141" s="1"/>
  <c r="N144"/>
  <c r="N87"/>
  <c r="N90"/>
  <c r="N80"/>
  <c r="O80" s="1"/>
  <c r="N81"/>
  <c r="O81" s="1"/>
  <c r="O77"/>
  <c r="N164"/>
  <c r="N163" s="1"/>
  <c r="O163" s="1"/>
  <c r="N165"/>
  <c r="M135"/>
  <c r="N138"/>
  <c r="O138" s="1"/>
  <c r="O196"/>
  <c r="N38"/>
  <c r="O38" s="1"/>
  <c r="N237"/>
  <c r="N175"/>
  <c r="N174" s="1"/>
  <c r="N176"/>
  <c r="O176" s="1"/>
  <c r="M67" i="1"/>
  <c r="M68"/>
  <c r="M69"/>
  <c r="M70"/>
  <c r="M71"/>
  <c r="M73"/>
  <c r="M74"/>
  <c r="M75"/>
  <c r="L66"/>
  <c r="M45"/>
  <c r="M46"/>
  <c r="M47"/>
  <c r="M49"/>
  <c r="M50"/>
  <c r="M52"/>
  <c r="M53"/>
  <c r="M55"/>
  <c r="M57"/>
  <c r="M61"/>
  <c r="O22" i="2"/>
  <c r="O26"/>
  <c r="O27"/>
  <c r="O32"/>
  <c r="O37"/>
  <c r="O39"/>
  <c r="O44"/>
  <c r="O52"/>
  <c r="O53"/>
  <c r="O54"/>
  <c r="O55"/>
  <c r="O56"/>
  <c r="O58"/>
  <c r="O59"/>
  <c r="O60"/>
  <c r="O61"/>
  <c r="O63"/>
  <c r="O69"/>
  <c r="O73"/>
  <c r="O82"/>
  <c r="O83"/>
  <c r="O89"/>
  <c r="O95"/>
  <c r="O118"/>
  <c r="O119"/>
  <c r="O120"/>
  <c r="O121"/>
  <c r="O122"/>
  <c r="O129"/>
  <c r="O133"/>
  <c r="O134"/>
  <c r="O139"/>
  <c r="O142"/>
  <c r="O143"/>
  <c r="O146"/>
  <c r="O147"/>
  <c r="O148"/>
  <c r="O149"/>
  <c r="O151"/>
  <c r="O152"/>
  <c r="O153"/>
  <c r="O154"/>
  <c r="O158"/>
  <c r="O164"/>
  <c r="O165"/>
  <c r="O166"/>
  <c r="O173"/>
  <c r="O177"/>
  <c r="O178"/>
  <c r="O179"/>
  <c r="O180"/>
  <c r="O181"/>
  <c r="O182"/>
  <c r="O188"/>
  <c r="O195"/>
  <c r="O197"/>
  <c r="O198"/>
  <c r="O199"/>
  <c r="O204"/>
  <c r="O205"/>
  <c r="O206"/>
  <c r="O207"/>
  <c r="O215"/>
  <c r="O221"/>
  <c r="O222"/>
  <c r="O224"/>
  <c r="O235"/>
  <c r="O239"/>
  <c r="O240"/>
  <c r="O241"/>
  <c r="O242"/>
  <c r="O243"/>
  <c r="O248"/>
  <c r="O249"/>
  <c r="O250"/>
  <c r="O251"/>
  <c r="O252"/>
  <c r="O253"/>
  <c r="M87" i="1"/>
  <c r="M89"/>
  <c r="M90"/>
  <c r="M76"/>
  <c r="M78"/>
  <c r="M80"/>
  <c r="M82"/>
  <c r="M84"/>
  <c r="N137" i="2" l="1"/>
  <c r="N140"/>
  <c r="O140" s="1"/>
  <c r="O175"/>
  <c r="N236"/>
  <c r="O237"/>
  <c r="M20" i="1"/>
  <c r="M21"/>
  <c r="M22"/>
  <c r="M19"/>
  <c r="N36" i="2"/>
  <c r="M150"/>
  <c r="N57"/>
  <c r="M191"/>
  <c r="N62"/>
  <c r="O62" s="1"/>
  <c r="N25"/>
  <c r="N110"/>
  <c r="N109" s="1"/>
  <c r="N108" s="1"/>
  <c r="N88"/>
  <c r="N94"/>
  <c r="O94" s="1"/>
  <c r="N227"/>
  <c r="N210"/>
  <c r="N72"/>
  <c r="N43"/>
  <c r="O43" s="1"/>
  <c r="O157"/>
  <c r="N194"/>
  <c r="O194" s="1"/>
  <c r="N223"/>
  <c r="O223" s="1"/>
  <c r="N214"/>
  <c r="N117"/>
  <c r="O117" s="1"/>
  <c r="N31"/>
  <c r="O31" s="1"/>
  <c r="N234"/>
  <c r="N172"/>
  <c r="N247"/>
  <c r="N76"/>
  <c r="L86" i="1"/>
  <c r="N187" i="2"/>
  <c r="O187" s="1"/>
  <c r="N128"/>
  <c r="O128" s="1"/>
  <c r="N132"/>
  <c r="N131" s="1"/>
  <c r="N68"/>
  <c r="O68" s="1"/>
  <c r="N51"/>
  <c r="N21"/>
  <c r="O21" s="1"/>
  <c r="L81" i="1"/>
  <c r="L79"/>
  <c r="L77"/>
  <c r="L72"/>
  <c r="L60"/>
  <c r="M60" s="1"/>
  <c r="L58"/>
  <c r="L54"/>
  <c r="L51"/>
  <c r="L48"/>
  <c r="L44"/>
  <c r="O76" i="2" l="1"/>
  <c r="N75"/>
  <c r="N74" s="1"/>
  <c r="O137"/>
  <c r="N136"/>
  <c r="L65" i="1"/>
  <c r="O236" i="2"/>
  <c r="N193"/>
  <c r="O36"/>
  <c r="N35"/>
  <c r="N34" s="1"/>
  <c r="N20"/>
  <c r="O20" s="1"/>
  <c r="N127"/>
  <c r="O127" s="1"/>
  <c r="N156"/>
  <c r="O156" s="1"/>
  <c r="N246"/>
  <c r="O246" s="1"/>
  <c r="O247"/>
  <c r="N233"/>
  <c r="O233" s="1"/>
  <c r="O234"/>
  <c r="N71"/>
  <c r="O71" s="1"/>
  <c r="O72"/>
  <c r="N171"/>
  <c r="O171" s="1"/>
  <c r="O172"/>
  <c r="N213"/>
  <c r="O213" s="1"/>
  <c r="O214"/>
  <c r="O87"/>
  <c r="O88"/>
  <c r="N226"/>
  <c r="N42"/>
  <c r="O42" s="1"/>
  <c r="N67"/>
  <c r="O67" s="1"/>
  <c r="N126"/>
  <c r="O126" s="1"/>
  <c r="N186"/>
  <c r="O186" s="1"/>
  <c r="N170"/>
  <c r="O170" s="1"/>
  <c r="N30"/>
  <c r="O30" s="1"/>
  <c r="N116"/>
  <c r="O116" s="1"/>
  <c r="N212"/>
  <c r="O212" s="1"/>
  <c r="N155"/>
  <c r="N70"/>
  <c r="N209"/>
  <c r="N225"/>
  <c r="N93"/>
  <c r="O93" s="1"/>
  <c r="N86"/>
  <c r="O86" s="1"/>
  <c r="N24"/>
  <c r="N23" s="1"/>
  <c r="N50"/>
  <c r="N49" s="1"/>
  <c r="L43" i="1"/>
  <c r="M86"/>
  <c r="L85"/>
  <c r="N220" i="2"/>
  <c r="N130"/>
  <c r="L28" i="1"/>
  <c r="M132" i="2"/>
  <c r="M131" s="1"/>
  <c r="M130" s="1"/>
  <c r="M125" s="1"/>
  <c r="K72" i="1"/>
  <c r="M72" s="1"/>
  <c r="M220" i="2"/>
  <c r="M219" s="1"/>
  <c r="M218" s="1"/>
  <c r="M190"/>
  <c r="M189" s="1"/>
  <c r="M114"/>
  <c r="M113" s="1"/>
  <c r="M112" s="1"/>
  <c r="M174"/>
  <c r="O174" s="1"/>
  <c r="M231"/>
  <c r="M230" s="1"/>
  <c r="M229" s="1"/>
  <c r="M35"/>
  <c r="M19"/>
  <c r="M25"/>
  <c r="M24" s="1"/>
  <c r="M23" s="1"/>
  <c r="M57"/>
  <c r="O57" s="1"/>
  <c r="M51"/>
  <c r="O51" s="1"/>
  <c r="K88" i="1"/>
  <c r="K85" s="1"/>
  <c r="K81"/>
  <c r="M81" s="1"/>
  <c r="K79"/>
  <c r="M79" s="1"/>
  <c r="K77"/>
  <c r="M77" s="1"/>
  <c r="K66"/>
  <c r="M66" s="1"/>
  <c r="K54"/>
  <c r="M54" s="1"/>
  <c r="K51"/>
  <c r="M51" s="1"/>
  <c r="K48"/>
  <c r="M48" s="1"/>
  <c r="K44"/>
  <c r="M44" s="1"/>
  <c r="K28"/>
  <c r="L23"/>
  <c r="K23"/>
  <c r="O193" i="2" l="1"/>
  <c r="N192"/>
  <c r="N48"/>
  <c r="O75"/>
  <c r="O136"/>
  <c r="N135"/>
  <c r="O135" s="1"/>
  <c r="O155"/>
  <c r="N150"/>
  <c r="O70"/>
  <c r="N232"/>
  <c r="N245"/>
  <c r="O245" s="1"/>
  <c r="N33"/>
  <c r="O33" s="1"/>
  <c r="O34"/>
  <c r="N19"/>
  <c r="O19" s="1"/>
  <c r="O220"/>
  <c r="O25"/>
  <c r="O23"/>
  <c r="O130"/>
  <c r="O35"/>
  <c r="O24"/>
  <c r="O132"/>
  <c r="O131"/>
  <c r="M168"/>
  <c r="M167" s="1"/>
  <c r="N219"/>
  <c r="N29"/>
  <c r="O29" s="1"/>
  <c r="N169"/>
  <c r="O74"/>
  <c r="N92"/>
  <c r="O92" s="1"/>
  <c r="N208"/>
  <c r="N115"/>
  <c r="O115" s="1"/>
  <c r="N185"/>
  <c r="O185" s="1"/>
  <c r="N66"/>
  <c r="O66" s="1"/>
  <c r="N125"/>
  <c r="O125" s="1"/>
  <c r="N41"/>
  <c r="O41" s="1"/>
  <c r="M85" i="1"/>
  <c r="M88"/>
  <c r="M124" i="2"/>
  <c r="M123" s="1"/>
  <c r="M50"/>
  <c r="M49" s="1"/>
  <c r="M48" s="1"/>
  <c r="M47" s="1"/>
  <c r="M46" s="1"/>
  <c r="K65" i="1"/>
  <c r="M65" s="1"/>
  <c r="M217" i="2"/>
  <c r="M216" s="1"/>
  <c r="M18"/>
  <c r="K43" i="1"/>
  <c r="M43" s="1"/>
  <c r="O169" i="2" l="1"/>
  <c r="N168"/>
  <c r="O219"/>
  <c r="N218"/>
  <c r="O218" s="1"/>
  <c r="N191"/>
  <c r="O192"/>
  <c r="N124"/>
  <c r="O232"/>
  <c r="N231"/>
  <c r="O150"/>
  <c r="O48"/>
  <c r="O191"/>
  <c r="N18"/>
  <c r="N244"/>
  <c r="O244" s="1"/>
  <c r="O18"/>
  <c r="O50"/>
  <c r="O49"/>
  <c r="M16"/>
  <c r="M15" s="1"/>
  <c r="M14" s="1"/>
  <c r="N217"/>
  <c r="O217" s="1"/>
  <c r="O124"/>
  <c r="N184"/>
  <c r="O184" s="1"/>
  <c r="N114"/>
  <c r="O114" s="1"/>
  <c r="O168"/>
  <c r="N40"/>
  <c r="O40" s="1"/>
  <c r="N28"/>
  <c r="O28" s="1"/>
  <c r="M45"/>
  <c r="N230" l="1"/>
  <c r="O230" s="1"/>
  <c r="O231"/>
  <c r="N190"/>
  <c r="O190" s="1"/>
  <c r="N183"/>
  <c r="N167" s="1"/>
  <c r="N123"/>
  <c r="O123" s="1"/>
  <c r="N47"/>
  <c r="O47" s="1"/>
  <c r="N113"/>
  <c r="O113" s="1"/>
  <c r="N216"/>
  <c r="O216" s="1"/>
  <c r="M13"/>
  <c r="N16"/>
  <c r="O16" s="1"/>
  <c r="N189" l="1"/>
  <c r="O189" s="1"/>
  <c r="N229"/>
  <c r="O229" s="1"/>
  <c r="O167"/>
  <c r="O183"/>
  <c r="N15"/>
  <c r="O15" s="1"/>
  <c r="N112"/>
  <c r="O112" s="1"/>
  <c r="N46"/>
  <c r="O46" s="1"/>
  <c r="N14" l="1"/>
  <c r="O14" s="1"/>
  <c r="N45"/>
  <c r="O45" s="1"/>
  <c r="N13" l="1"/>
  <c r="O13" s="1"/>
  <c r="O238"/>
</calcChain>
</file>

<file path=xl/sharedStrings.xml><?xml version="1.0" encoding="utf-8"?>
<sst xmlns="http://schemas.openxmlformats.org/spreadsheetml/2006/main" count="1438" uniqueCount="442">
  <si>
    <t>Br.konta</t>
  </si>
  <si>
    <t>Plan</t>
  </si>
  <si>
    <t>Indeks</t>
  </si>
  <si>
    <t>2018.</t>
  </si>
  <si>
    <t>Šifra izvora</t>
  </si>
  <si>
    <t xml:space="preserve"> </t>
  </si>
  <si>
    <t>A.RAČUN PRIHODA I RASHODA</t>
  </si>
  <si>
    <t>01</t>
  </si>
  <si>
    <t>02</t>
  </si>
  <si>
    <t>04</t>
  </si>
  <si>
    <t>06</t>
  </si>
  <si>
    <t>Prihodi poslovanja</t>
  </si>
  <si>
    <t>03</t>
  </si>
  <si>
    <t>Prihodi od prodaje nefinancijske imovine</t>
  </si>
  <si>
    <t>Rashodi poslovanja</t>
  </si>
  <si>
    <t>4</t>
  </si>
  <si>
    <t>Rashodi za nabavu nefinancijske imovine</t>
  </si>
  <si>
    <t>RAZLIKA-MANJAK/VIŠAK</t>
  </si>
  <si>
    <t>B.RAČUN ZADUŽIVANJA/FINANCIRANJA</t>
  </si>
  <si>
    <t>Primici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</si>
  <si>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</si>
  <si>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</si>
  <si>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</si>
  <si>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</si>
  <si>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VIŠAK/MANJAK+NETO ZADUŽIVANJA/FINANCIRANJA+RASPOLOŽIVA SREDSTVA IZ PRETHODNIH GODINA</t>
  </si>
  <si>
    <t xml:space="preserve">                                                    Članak 2.</t>
  </si>
  <si>
    <t>VRSTA PRIHODA/IZDATAKA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</si>
  <si>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</si>
  <si>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</si>
  <si>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</si>
  <si>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</si>
  <si>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</si>
  <si>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proračunu iz drugih proračuna</t>
  </si>
  <si>
    <t>634</t>
  </si>
  <si>
    <t>Pomoći od izvanproračunskih korisnika</t>
  </si>
  <si>
    <t>Prihodi od imovine</t>
  </si>
  <si>
    <t>Prihodi od financijske imovine</t>
  </si>
  <si>
    <t>Prihodi od nefinancijske imovine</t>
  </si>
  <si>
    <t>Prihodi od upravnih i administativnih pristojbi, pristojbi po posebnim propisima i naknada</t>
  </si>
  <si>
    <t>Upravne i administrativne pristojbe</t>
  </si>
  <si>
    <t>Komunalni doprinosi i naknade</t>
  </si>
  <si>
    <t>68</t>
  </si>
  <si>
    <t>Kazne, upravne mjere i ostali prihodi</t>
  </si>
  <si>
    <t>683</t>
  </si>
  <si>
    <t>Ostali prihodi (naknada ogrijeva)</t>
  </si>
  <si>
    <t>Prihodi od prodaje proizvedene dugotrajne imovine</t>
  </si>
  <si>
    <t>721</t>
  </si>
  <si>
    <t>Prihodi od prodaje građevinskih objekata</t>
  </si>
  <si>
    <t>Rashodi za zaposlene</t>
  </si>
  <si>
    <t>Plaće</t>
  </si>
  <si>
    <t>311</t>
  </si>
  <si>
    <t>Plaće (javni radovi)</t>
  </si>
  <si>
    <t>Ostali rashodi za zaposlene</t>
  </si>
  <si>
    <t>Doprinosi na plaće</t>
  </si>
  <si>
    <t>313</t>
  </si>
  <si>
    <t>Doprinosi na plaće (javni radovi)</t>
  </si>
  <si>
    <t>Materijalni rashodi</t>
  </si>
  <si>
    <t>Naknade troškova zaposlenima</t>
  </si>
  <si>
    <t>Rashodi  za materijal i energiju</t>
  </si>
  <si>
    <t>Rashodi za usluge</t>
  </si>
  <si>
    <t>Ostali nespomenuti rashodi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</si>
  <si>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</si>
  <si>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</si>
  <si>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</si>
  <si>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</si>
  <si>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 xml:space="preserve">Ostali rashodi  </t>
  </si>
  <si>
    <t>Tekuće donacije</t>
  </si>
  <si>
    <t>Kapitalne pomoći</t>
  </si>
  <si>
    <t>41</t>
  </si>
  <si>
    <t>Rashodi za nabavu neproizvedene dugotrajne imovine</t>
  </si>
  <si>
    <t>412</t>
  </si>
  <si>
    <t>Nematerijalna imovina</t>
  </si>
  <si>
    <t>Rashodi za nabavu proizvedene dugotrajne imovine</t>
  </si>
  <si>
    <t>Građevinski objekti</t>
  </si>
  <si>
    <t>422</t>
  </si>
  <si>
    <t>Postrojenja i oprema</t>
  </si>
  <si>
    <t>81</t>
  </si>
  <si>
    <t>Primljene otplate (povrati) glavnice danih zajmova</t>
  </si>
  <si>
    <t>815</t>
  </si>
  <si>
    <t>Primici (povrati) glavnice zajmova kredit.i ostalim financijskim institucijama izvan jav.sekt.</t>
  </si>
  <si>
    <t>51</t>
  </si>
  <si>
    <t>Izdaci za dane zajmove</t>
  </si>
  <si>
    <t>515</t>
  </si>
  <si>
    <t>Izdaci za dane zajmove bankama i ostalim financijskim institucijama izvan javnog sektora</t>
  </si>
  <si>
    <t>C.RASPOLOŽIVA SREDSTVA IZ PRETHODIH GODINA (VIŠAK PRIHODA I REZERVIRANJA)</t>
  </si>
  <si>
    <t>Rezultat poslovanja</t>
  </si>
  <si>
    <t>Višak/manjak prihoda</t>
  </si>
  <si>
    <t xml:space="preserve">                                                     Članak 3.</t>
  </si>
  <si>
    <t>U Proračunu se utvrđuju sredstva za proračunsku zalihu u iznosu od 15.000,00 kn.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</si>
  <si>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</si>
  <si>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</si>
  <si>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</si>
  <si>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</si>
  <si>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</si>
  <si>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</si>
  <si>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Proračun Općine Biskupija za 2018. godinu sastoji se od:</t>
  </si>
  <si>
    <t xml:space="preserve">                   II.  POSEBNI DIO</t>
  </si>
  <si>
    <t xml:space="preserve">                           Članak 4.</t>
  </si>
  <si>
    <t>projekta, kako slijedi:</t>
  </si>
  <si>
    <t>Šifra</t>
  </si>
  <si>
    <t>ŠIFRA</t>
  </si>
  <si>
    <t xml:space="preserve">ŠIFRA </t>
  </si>
  <si>
    <t>Programska</t>
  </si>
  <si>
    <t>izvor</t>
  </si>
  <si>
    <t>BROJ</t>
  </si>
  <si>
    <t>Program/projekt</t>
  </si>
  <si>
    <t>Funk-</t>
  </si>
  <si>
    <t xml:space="preserve">   VRSTA RASHODA</t>
  </si>
  <si>
    <t>Aktivnosti</t>
  </si>
  <si>
    <t xml:space="preserve">cijska </t>
  </si>
  <si>
    <t>Račun</t>
  </si>
  <si>
    <t xml:space="preserve">   I IZDATAKA</t>
  </si>
  <si>
    <t>UKUPNO RASHODI I IZDACI</t>
  </si>
  <si>
    <t>RAZDJEL  001  OPĆINSKO VIJEĆE</t>
  </si>
  <si>
    <t>GLAVA 00101  OPĆINSKO VIJEĆE</t>
  </si>
  <si>
    <t>0111</t>
  </si>
  <si>
    <t>Funkcijska klasifikacija:01-Opće javne usluge</t>
  </si>
  <si>
    <t>P0010101</t>
  </si>
  <si>
    <t>predstavničkog i izvršnog tijela i mjesne samouprave</t>
  </si>
  <si>
    <t>A001010101</t>
  </si>
  <si>
    <t>Aktivnost:  Predstavničko i izvršno tijelo</t>
  </si>
  <si>
    <t>A001010102</t>
  </si>
  <si>
    <t>1</t>
  </si>
  <si>
    <t>Aktivnost:  Djelokrug mjesne samouprave</t>
  </si>
  <si>
    <t>322</t>
  </si>
  <si>
    <t>Rashodi za materijal i energiju</t>
  </si>
  <si>
    <t>323</t>
  </si>
  <si>
    <t>P0010102</t>
  </si>
  <si>
    <t xml:space="preserve">Program 02:  </t>
  </si>
  <si>
    <t>Program političkih stranaka</t>
  </si>
  <si>
    <t>A001010201</t>
  </si>
  <si>
    <t>Aktivnost:</t>
  </si>
  <si>
    <t>Financiranje rada političkih stranaka</t>
  </si>
  <si>
    <t>P0010103</t>
  </si>
  <si>
    <t xml:space="preserve">Program 03: </t>
  </si>
  <si>
    <t>Zaštita prava nacionalnih manjina</t>
  </si>
  <si>
    <t>A001010301</t>
  </si>
  <si>
    <t>0011</t>
  </si>
  <si>
    <t>Osnovne funkcije VSNM</t>
  </si>
  <si>
    <t>32</t>
  </si>
  <si>
    <t>329</t>
  </si>
  <si>
    <t>Ostali rashodi</t>
  </si>
  <si>
    <t>P0010104</t>
  </si>
  <si>
    <t xml:space="preserve">Program 04:  </t>
  </si>
  <si>
    <t>Razvoj civilnog društva</t>
  </si>
  <si>
    <t>A001010401</t>
  </si>
  <si>
    <t>Osnovne funkcije udruga</t>
  </si>
  <si>
    <t>RAZDJEL  002  JEDINSTVENI UPRAVNI ODJEL I IZVRŠNO TIJELO</t>
  </si>
  <si>
    <t>GLAVA 00201 Upravni odjel i izvršno tijelo</t>
  </si>
  <si>
    <t>0112</t>
  </si>
  <si>
    <t>P0020101</t>
  </si>
  <si>
    <t>Program 01:  Javna uprava i administracija</t>
  </si>
  <si>
    <t>A002010101</t>
  </si>
  <si>
    <t>Aktivnost:     Administrativno, tehničko i stručno osoblje</t>
  </si>
  <si>
    <t>A002010102</t>
  </si>
  <si>
    <t>Aktivnost:    Održavanje zgrada za redovito korištenje</t>
  </si>
  <si>
    <t>3</t>
  </si>
  <si>
    <t>42</t>
  </si>
  <si>
    <t>K002010102</t>
  </si>
  <si>
    <t>K002010103</t>
  </si>
  <si>
    <t>GLAVA: 00202 VATROGASTVO I CIVILNA ZAŠTITA</t>
  </si>
  <si>
    <t>0320</t>
  </si>
  <si>
    <t xml:space="preserve">Funkcijska klasifikacija: 03 Javni red i sigurnost: </t>
  </si>
  <si>
    <t>P0020202</t>
  </si>
  <si>
    <t>Program 02: Organiziranje i provođenje zaštite i spašavanja</t>
  </si>
  <si>
    <t>A002020201</t>
  </si>
  <si>
    <t>Aktivnost:    Osnovna djelatnost DVD-a i Gorske službe spašavanja</t>
  </si>
  <si>
    <t>A002020202</t>
  </si>
  <si>
    <t>Aktivnost:    Civilna zaštita</t>
  </si>
  <si>
    <t>GLAVA 00203: KOMUNALNA INFRASTRUKTURA</t>
  </si>
  <si>
    <t>0400</t>
  </si>
  <si>
    <t>Funkcijska klasifikacija: 04 Ekonomski poslovi</t>
  </si>
  <si>
    <t>P0020303</t>
  </si>
  <si>
    <t>Program 03: Održavanje objekata i uređaja komunalne infrastrukture</t>
  </si>
  <si>
    <t>A002030301</t>
  </si>
  <si>
    <t>0451</t>
  </si>
  <si>
    <t>Aktivnost:    Održavanje cesta i drugih javnih površina</t>
  </si>
  <si>
    <t>A002030302</t>
  </si>
  <si>
    <t>0640</t>
  </si>
  <si>
    <t>Aktivnost:    Rashodi za uređaje i javnu rasvjetu</t>
  </si>
  <si>
    <t>P0020304</t>
  </si>
  <si>
    <t>Program 04: Izgradnja objekata i uređaja komunalne infrastrukture</t>
  </si>
  <si>
    <t>Rashod.za nabavu proizvedene dugotrajne imovine</t>
  </si>
  <si>
    <t>0630</t>
  </si>
  <si>
    <t>0660</t>
  </si>
  <si>
    <t>Donacije i ostali rashodi</t>
  </si>
  <si>
    <t>P0020305</t>
  </si>
  <si>
    <t>0540</t>
  </si>
  <si>
    <t>GLAVA 00204 DRUŠTVENE DJELATNOSTI</t>
  </si>
  <si>
    <t>0921</t>
  </si>
  <si>
    <t>Funkcijska klasifikacija: 09-Obrazovanje</t>
  </si>
  <si>
    <t>P0020406</t>
  </si>
  <si>
    <t>A002040601</t>
  </si>
  <si>
    <t>Naknade građanima i kućanstvima na temelju osiguranja i dr.</t>
  </si>
  <si>
    <t>P0020407</t>
  </si>
  <si>
    <t>Program 07:  Javne potrebe u školstvu</t>
  </si>
  <si>
    <t>A002040702</t>
  </si>
  <si>
    <t>0912</t>
  </si>
  <si>
    <t>0740</t>
  </si>
  <si>
    <t>Funkcijska klasifikacija: 07-Zdravstvo</t>
  </si>
  <si>
    <t>P0020408</t>
  </si>
  <si>
    <t>Program 08: Javne potrebe u zdravstvu i preventiva</t>
  </si>
  <si>
    <t>A002040801</t>
  </si>
  <si>
    <t>Aktivnost:     Poslovi deratizacije i dezinsekcije</t>
  </si>
  <si>
    <t>GLAVA  00205: PROGRAM DJELATNOSTI KULTURE</t>
  </si>
  <si>
    <t>0820</t>
  </si>
  <si>
    <t>Funkcijska klasifikacija: 08-Rekreacije,kultura i religija</t>
  </si>
  <si>
    <t>P0020509</t>
  </si>
  <si>
    <t>Program 09: Promicanje kulture</t>
  </si>
  <si>
    <t>A002050901</t>
  </si>
  <si>
    <t>Aktivnost:    Djelatnost kulturno umjetničkih društava</t>
  </si>
  <si>
    <t>A002050902</t>
  </si>
  <si>
    <t>Aktivnost:    Investicijsko održavanje objekata kulturne baštine</t>
  </si>
  <si>
    <t>A002050903</t>
  </si>
  <si>
    <t>0840</t>
  </si>
  <si>
    <t>Aktivnost:    Pomoć za funkcioniranje vjerskih ustanova</t>
  </si>
  <si>
    <t>GLAVA 00206: PROGRAMSKA DJELATNOST SPORTA</t>
  </si>
  <si>
    <t>0810</t>
  </si>
  <si>
    <t>Funkcijska klasifikacija: 08 Rekreacija,kultura i sport</t>
  </si>
  <si>
    <t>P0020610</t>
  </si>
  <si>
    <t>Program 10: Organizacija, rekreacija i sportskih aktivnosti</t>
  </si>
  <si>
    <t>A002061001</t>
  </si>
  <si>
    <t>Aktivnost:    Osnovna djelatnost sportskih udruga</t>
  </si>
  <si>
    <t>GLAVA  00207: PROGRAMSKA DJELATNOST SOCIJALNE SKRBI</t>
  </si>
  <si>
    <t>Funkcijska klasifikacija: 10 Socijalna zaštita</t>
  </si>
  <si>
    <t>P0020711</t>
  </si>
  <si>
    <t>Program 11: Socijalna skrb</t>
  </si>
  <si>
    <t>A002071101</t>
  </si>
  <si>
    <t>1070</t>
  </si>
  <si>
    <t>A002071102</t>
  </si>
  <si>
    <t>1060</t>
  </si>
  <si>
    <t>Aktivnost:    Pomoć u novcu (ogrijev)</t>
  </si>
  <si>
    <t>P0020712</t>
  </si>
  <si>
    <t>Program 12: Poticajne mjere demografske obnove</t>
  </si>
  <si>
    <t>A002071201</t>
  </si>
  <si>
    <t>Aktivnost:    Potpore za novorođeno dijete</t>
  </si>
  <si>
    <t>1040</t>
  </si>
  <si>
    <t>Naknade građanima i kućanstv.na temelju osiguranja i dr.</t>
  </si>
  <si>
    <t>P0020713</t>
  </si>
  <si>
    <t>Program 13: Humanitarna skrb kroz udruge građana</t>
  </si>
  <si>
    <t>A002071301</t>
  </si>
  <si>
    <t>Aktivnost:     Humanitarna djelatnost Crvenog križa i ostalih humanitarnih org.</t>
  </si>
  <si>
    <t>1090</t>
  </si>
  <si>
    <t>Aktivnost:    Naknada za troškove stanovanja</t>
  </si>
  <si>
    <t>Aktivnost:    Jednokratna novčana naknada</t>
  </si>
  <si>
    <t>Aktivnost :    Stipendije i školarine</t>
  </si>
  <si>
    <t>K002010104</t>
  </si>
  <si>
    <t>421</t>
  </si>
  <si>
    <t>Aktivnost :    Sufinanciranje nabave udžbenika za osnovne i srednje škole</t>
  </si>
  <si>
    <t>Posebni dio Proračuna za 2018. godinu sastoji se od plana rashoda i izdataka iskazanih po vrstama, raspoređenih u programe, koji se sastoje od aktivnosti i</t>
  </si>
  <si>
    <t>Program 01: Donošenje akata i mjera iz djelokruga</t>
  </si>
  <si>
    <t>T002030502</t>
  </si>
  <si>
    <t>A002040701</t>
  </si>
  <si>
    <t>A002071103</t>
  </si>
  <si>
    <t>Prihodi i rashodi, te primici i izdaci po ekonomskoj klasifikaciji utvrđuju se u Računu prihoda i rashoda i Računu financiranja za 2018. godinu, kako slijedi:</t>
  </si>
  <si>
    <t>I. OPĆI DIO</t>
  </si>
  <si>
    <t>Članak 1.</t>
  </si>
  <si>
    <t>Program 05: Zaštita okoliša</t>
  </si>
  <si>
    <t>Tekući projekt 01: Nabava uredske opreme</t>
  </si>
  <si>
    <t>T002010101</t>
  </si>
  <si>
    <t>Kapitalni projekt 01: Izrada projektne dokumentacije za biciklističke staze</t>
  </si>
  <si>
    <t>Kapitalni projekt 02: Izrada Plana upravljanja imovinom</t>
  </si>
  <si>
    <t>Kapitalni projekt 03: Izrada Procjene rizika od velikih nesreća</t>
  </si>
  <si>
    <t>Kapitalni projekt 04: Izrada Izmjena i dopuna prostornog plana</t>
  </si>
  <si>
    <t>Tekući projekt 02: Sanacija divljih odlagališta otpada</t>
  </si>
  <si>
    <t>Tekući projekt 03: Nabava opreme za Komunlano društvo Biskupija d.o.o.</t>
  </si>
  <si>
    <t>K002010101</t>
  </si>
  <si>
    <t>T002030503</t>
  </si>
  <si>
    <t>proračuna</t>
  </si>
  <si>
    <t>K002010105</t>
  </si>
  <si>
    <t>K002010106</t>
  </si>
  <si>
    <t>K002010107</t>
  </si>
  <si>
    <t>652</t>
  </si>
  <si>
    <t>66</t>
  </si>
  <si>
    <t>663</t>
  </si>
  <si>
    <t>426</t>
  </si>
  <si>
    <t>Nematerijalna proizvedena imovina</t>
  </si>
  <si>
    <t>383</t>
  </si>
  <si>
    <t>Kazne, penali i naknade štete</t>
  </si>
  <si>
    <t>38</t>
  </si>
  <si>
    <t>2</t>
  </si>
  <si>
    <t>3/2</t>
  </si>
  <si>
    <t>Prihodi po posebnim propisima</t>
  </si>
  <si>
    <t>Donacije od pravnih i fizičkih osoba izvan općeg proračuna</t>
  </si>
  <si>
    <t>Prihodi od prodaje proizvoda i robe te pruženih usluga i prihodi od donacija</t>
  </si>
  <si>
    <t>Kapitalni projekt 08: Izrada Plana gospodarenja otpadom</t>
  </si>
  <si>
    <t>K002010108</t>
  </si>
  <si>
    <t xml:space="preserve">Kapitalni projekt 09: Izgradnja i rekonstrukcija cesta  </t>
  </si>
  <si>
    <t>Kapitalni projekt 10: Izgradnja vodovoda Vrbnik</t>
  </si>
  <si>
    <t>Kapitalni projekt 11: Izgradnja hidrostanice Orlić</t>
  </si>
  <si>
    <t>K002030409</t>
  </si>
  <si>
    <t>K002030410</t>
  </si>
  <si>
    <t>K002030411</t>
  </si>
  <si>
    <t>K002030512</t>
  </si>
  <si>
    <t>K002050913</t>
  </si>
  <si>
    <t>K002050914</t>
  </si>
  <si>
    <t>K002050915</t>
  </si>
  <si>
    <t xml:space="preserve">I Izmjene i </t>
  </si>
  <si>
    <t>dopune</t>
  </si>
  <si>
    <t xml:space="preserve">I Izmjene </t>
  </si>
  <si>
    <t>i dopune</t>
  </si>
  <si>
    <t xml:space="preserve">Aktivnost :    Sufinanciranje prijevoza učenika </t>
  </si>
  <si>
    <t>Program 06:  Osnovnoškolsko i srednjoškolsko obrazovanje</t>
  </si>
  <si>
    <t>Kapitalni projekt 05: Izrada Programa raspolaganja poljoprivrednim zemljištem</t>
  </si>
  <si>
    <t>Kapitalni projekt 06: Izrada projektno tehničke dokumentacije za ostv.energ.učin.</t>
  </si>
  <si>
    <t>Kapitalni projekt 07: Izrada projektne dokumentacije Dječji vrtić Biskupija</t>
  </si>
  <si>
    <t>Kapitalni projekt 12: Nabava kontejnera za odvojeno prikupljanje otpada</t>
  </si>
  <si>
    <t>K002030513</t>
  </si>
  <si>
    <t>Kapitalni projekt 13: Izgradnja reciklažnog dvorišta</t>
  </si>
  <si>
    <t>Kapitalni projekt 14: Rekonstrukcija Doma omladine Biskupija</t>
  </si>
  <si>
    <t>Kapitalni projekt 15: Konstruktivna sanacija Doma omladine Vrbnik - II. Faza</t>
  </si>
  <si>
    <t>K002050916</t>
  </si>
  <si>
    <t>Kapitalni projekt 16: Sanacija Sportskog centra Zvjerinac</t>
  </si>
  <si>
    <t>Aktivnost:    Akcije i manifestacije u kulturi</t>
  </si>
  <si>
    <t>381</t>
  </si>
  <si>
    <t>ZA  2018. GODINU</t>
  </si>
  <si>
    <t>Članak 5.</t>
  </si>
  <si>
    <t>Naziv cilja</t>
  </si>
  <si>
    <t>Naziv mjere</t>
  </si>
  <si>
    <t>Organizac.klasifik.</t>
  </si>
  <si>
    <t>Šifra programa</t>
  </si>
  <si>
    <t>Naziv programa/aktivnosti</t>
  </si>
  <si>
    <t>Plan 2018.</t>
  </si>
  <si>
    <t>Pokazatelj rezultata</t>
  </si>
  <si>
    <t>Razdjel</t>
  </si>
  <si>
    <t>Glava</t>
  </si>
  <si>
    <t>Program/Aktivnost</t>
  </si>
  <si>
    <t>Unapređenje rada općine</t>
  </si>
  <si>
    <t xml:space="preserve">Nabava uredske opreme i izrada </t>
  </si>
  <si>
    <t>dokumenata upravljanja imovinom</t>
  </si>
  <si>
    <t>002</t>
  </si>
  <si>
    <t>00201</t>
  </si>
  <si>
    <t>P0020101/T002010101</t>
  </si>
  <si>
    <t>Nabava uredske opreme</t>
  </si>
  <si>
    <t>Broj računala</t>
  </si>
  <si>
    <t>P0020101/K002010106</t>
  </si>
  <si>
    <t>P0020101/K002010102</t>
  </si>
  <si>
    <t>Izrada Plana upravljanja imovinom i Izvješća</t>
  </si>
  <si>
    <t>Izrađeni Plan i Izvješća</t>
  </si>
  <si>
    <t>P0020101/K002010103</t>
  </si>
  <si>
    <t>Izrada Procjene rizika od velikih nesreća</t>
  </si>
  <si>
    <t>Izrađena procjena rizika</t>
  </si>
  <si>
    <t>Razvoj konkurentnog i održivog gospodarstva</t>
  </si>
  <si>
    <t>Jačanje komunalne infrastrukture</t>
  </si>
  <si>
    <t>00203</t>
  </si>
  <si>
    <t>P0020304/K002030409</t>
  </si>
  <si>
    <t>Izgradnja i rekonstrukcija cesta</t>
  </si>
  <si>
    <t>Kilometri asfaltiranih cesta</t>
  </si>
  <si>
    <t>P0020304/K002030410</t>
  </si>
  <si>
    <t>Izgradnja vodovoda Vrbnik</t>
  </si>
  <si>
    <t>Kilometri cjevovoda</t>
  </si>
  <si>
    <t>P0020101/K002010101</t>
  </si>
  <si>
    <t>Izrada projektne dokumentacije za biciklističke staze</t>
  </si>
  <si>
    <t>Uređenost prostora</t>
  </si>
  <si>
    <t>P0020304/T002030403</t>
  </si>
  <si>
    <t>Nabava opreme za Komunalno društvo Biskupija d.o.o.</t>
  </si>
  <si>
    <t xml:space="preserve">Oprema </t>
  </si>
  <si>
    <t>P0020304/K002030411</t>
  </si>
  <si>
    <t>Izgradnja hidrostanice Orlić</t>
  </si>
  <si>
    <t>P0020305/T002030502</t>
  </si>
  <si>
    <t>Sanacija divljih odlagališta otpada</t>
  </si>
  <si>
    <t>Očuvanje okoliša</t>
  </si>
  <si>
    <t>P0020305/K002030512</t>
  </si>
  <si>
    <t>Izgradnja reciklažnog dvorišta</t>
  </si>
  <si>
    <t>Razvojno planiranje</t>
  </si>
  <si>
    <t>P0020101/K002010105</t>
  </si>
  <si>
    <t>P0020101/K002010107</t>
  </si>
  <si>
    <t>P0020101/K002010104</t>
  </si>
  <si>
    <t>Izrada Izmjena i dopuna prostornog plana</t>
  </si>
  <si>
    <t>P0020101/K002010108</t>
  </si>
  <si>
    <t>Izrada Plana gospodarenja otpadom</t>
  </si>
  <si>
    <t>Razvoj društvenih djelatnosti</t>
  </si>
  <si>
    <t xml:space="preserve">Razvoj </t>
  </si>
  <si>
    <t>vatrogastva</t>
  </si>
  <si>
    <t>00202</t>
  </si>
  <si>
    <t>P0020202/A002020201</t>
  </si>
  <si>
    <t>Organiziranje i provođenje zaštite i spašavanja</t>
  </si>
  <si>
    <t>Zadovoljavajuća opremljenost</t>
  </si>
  <si>
    <t xml:space="preserve">Poticanje i razvoj kulturnih, </t>
  </si>
  <si>
    <t>sportskih i drugih udruga</t>
  </si>
  <si>
    <t>001</t>
  </si>
  <si>
    <t>00101</t>
  </si>
  <si>
    <t>P0010104/A001010401</t>
  </si>
  <si>
    <t>Broj udruga</t>
  </si>
  <si>
    <t>00205</t>
  </si>
  <si>
    <t>P0020509/A002050901</t>
  </si>
  <si>
    <t>Promicanje kulture</t>
  </si>
  <si>
    <t>Broj manifestacija</t>
  </si>
  <si>
    <t>P0020509/A002050903</t>
  </si>
  <si>
    <t>Pomoć za funkcioniranje vjerskih ustanova</t>
  </si>
  <si>
    <t>Broj vjerskih ustanova</t>
  </si>
  <si>
    <t>00206</t>
  </si>
  <si>
    <t>P0020610/A002061001</t>
  </si>
  <si>
    <t>Osnovna djelatnost sportskih udruga</t>
  </si>
  <si>
    <t xml:space="preserve">izgradnja društvenih </t>
  </si>
  <si>
    <t>objekata</t>
  </si>
  <si>
    <t>P0020509/K002050914</t>
  </si>
  <si>
    <t>Konstruktivna sanacija Doma omladine Vrbnik</t>
  </si>
  <si>
    <t>Broj korisnika</t>
  </si>
  <si>
    <t>P0020509/K002050913</t>
  </si>
  <si>
    <t>Rekonstrukcija Doma omladine Biskupija</t>
  </si>
  <si>
    <t>P0020609/K002060915</t>
  </si>
  <si>
    <t>Sanacija sportskog centra Zvjerinac</t>
  </si>
  <si>
    <t>Unapređenje kvalitete života</t>
  </si>
  <si>
    <t>Poboljšanje kvaletete života</t>
  </si>
  <si>
    <t>00204</t>
  </si>
  <si>
    <t>P0020406/A002040601</t>
  </si>
  <si>
    <t>Sufinciranje prijevoza učenika</t>
  </si>
  <si>
    <t>Broj učenika</t>
  </si>
  <si>
    <t>P0020407/A002040701</t>
  </si>
  <si>
    <t>Sufinanciranje nabave školskih udžbenika</t>
  </si>
  <si>
    <t>P0020407/A002040702</t>
  </si>
  <si>
    <t>Stipendije i školarine</t>
  </si>
  <si>
    <t>00207</t>
  </si>
  <si>
    <t>P0020711/A002071101</t>
  </si>
  <si>
    <t>Socijalna skrb</t>
  </si>
  <si>
    <t>P0020711/A002071102</t>
  </si>
  <si>
    <t>Pomoć u naravi</t>
  </si>
  <si>
    <t>P0020711/A002071103</t>
  </si>
  <si>
    <t>Pomoć u novcu - ogrjev</t>
  </si>
  <si>
    <t xml:space="preserve">                            Članak 4.</t>
  </si>
  <si>
    <t>proračuna Općine Biskupija za 2018. godinu.</t>
  </si>
  <si>
    <t>U Planu razvojnih programa za 2018. godinu iskazani su ciljevi i prioriteti razvoja Općine Biskupija povezani s programskom i organizacijskom klasifikacijom</t>
  </si>
  <si>
    <t>I IZMJENE I DOPUNE PLANA RAZVOJNIH PROGRAMA ZA  2018. GODINU</t>
  </si>
  <si>
    <t>I Izmjene i dopune</t>
  </si>
  <si>
    <t>Izrada Programa raspolaganja poljoprivrednim zemljištem</t>
  </si>
  <si>
    <t>Izrada Projektno tehničke dokumentacije za ostvarenje energetske učinkovitosti</t>
  </si>
  <si>
    <t>Izrada projektne dokumentacije Dječji vrtić Biskupija</t>
  </si>
  <si>
    <t>Broj djece</t>
  </si>
  <si>
    <t>P0020305/K002030513</t>
  </si>
  <si>
    <t>Nabava kontejnera za odvojeno prikupljanje otpada</t>
  </si>
  <si>
    <t>Ove I Izmjene i dopune Proračuna Općine Biskupija stupaju na snagu osmog dana od dana objave u Službenom vjesniku Šibensko-kninske županije.</t>
  </si>
  <si>
    <t>Namjenski primici od zaduživanja</t>
  </si>
  <si>
    <t xml:space="preserve">Temeljem odredbi članka 39. Zakona o proračunu (N.N.87/08, 36/09, 46/09, 136/12. i 15/15.) i članka 32. Statuta Općine Biskupija (Službeni   </t>
  </si>
  <si>
    <t>vjesnik Šibensko-kninske županije,br. 9/09, 4/11, 8/12 i 4/13), Općinsko vijeće Općine Biskupija, dana 28. rujna 2018. godine donosi</t>
  </si>
  <si>
    <t>I IZMJENE I DOPUNE PRORAČUNA</t>
  </si>
  <si>
    <t>KLASA: 400-06/18-01/9</t>
  </si>
  <si>
    <t>URBROJ: 2182/17-01-18-01</t>
  </si>
  <si>
    <t>Orlić, 28. rujna 2018. godine</t>
  </si>
  <si>
    <t>OPĆINSKO VIJEĆE OPĆINE BISKUPIJA</t>
  </si>
  <si>
    <t>Predsjednik:</t>
  </si>
  <si>
    <t>Damjan Berić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</si>
</sst>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EE5EC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231">
    <xf numFmtId="0" fontId="0" fillId="0" borderId="0" xfId="0"/>
    <xf numFmtId="49" fontId="0" fillId="0" borderId="0" xfId="0" applyNumberForma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0" fillId="2" borderId="0" xfId="0" applyNumberFormat="1" applyFill="1"/>
    <xf numFmtId="49" fontId="8" fillId="2" borderId="0" xfId="0" applyNumberFormat="1" applyFont="1" applyFill="1"/>
    <xf numFmtId="49" fontId="8" fillId="2" borderId="0" xfId="0" applyNumberFormat="1" applyFont="1" applyFill="1" applyAlignment="1">
      <alignment horizontal="center"/>
    </xf>
    <xf numFmtId="0" fontId="0" fillId="2" borderId="0" xfId="0" applyFill="1"/>
    <xf numFmtId="49" fontId="8" fillId="3" borderId="0" xfId="0" applyNumberFormat="1" applyFont="1" applyFill="1"/>
    <xf numFmtId="49" fontId="9" fillId="3" borderId="0" xfId="0" applyNumberFormat="1" applyFont="1" applyFill="1"/>
    <xf numFmtId="49" fontId="0" fillId="3" borderId="0" xfId="0" applyNumberFormat="1" applyFill="1"/>
    <xf numFmtId="0" fontId="0" fillId="4" borderId="0" xfId="0" applyFill="1"/>
    <xf numFmtId="49" fontId="8" fillId="0" borderId="0" xfId="0" applyNumberFormat="1" applyFont="1"/>
    <xf numFmtId="164" fontId="8" fillId="0" borderId="0" xfId="1" applyNumberFormat="1" applyFont="1"/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10" fillId="0" borderId="0" xfId="1" applyNumberFormat="1" applyFont="1" applyAlignment="1">
      <alignment horizontal="center"/>
    </xf>
    <xf numFmtId="49" fontId="9" fillId="5" borderId="0" xfId="0" applyNumberFormat="1" applyFont="1" applyFill="1"/>
    <xf numFmtId="49" fontId="8" fillId="5" borderId="0" xfId="0" applyNumberFormat="1" applyFont="1" applyFill="1"/>
    <xf numFmtId="49" fontId="0" fillId="5" borderId="0" xfId="0" applyNumberFormat="1" applyFill="1"/>
    <xf numFmtId="49" fontId="5" fillId="5" borderId="0" xfId="0" applyNumberFormat="1" applyFont="1" applyFill="1" applyBorder="1"/>
    <xf numFmtId="49" fontId="6" fillId="5" borderId="0" xfId="0" applyNumberFormat="1" applyFont="1" applyFill="1" applyBorder="1"/>
    <xf numFmtId="0" fontId="6" fillId="0" borderId="0" xfId="0" applyFont="1" applyBorder="1"/>
    <xf numFmtId="49" fontId="8" fillId="5" borderId="0" xfId="0" applyNumberFormat="1" applyFont="1" applyFill="1" applyBorder="1"/>
    <xf numFmtId="49" fontId="0" fillId="5" borderId="0" xfId="0" applyNumberFormat="1" applyFill="1" applyBorder="1"/>
    <xf numFmtId="0" fontId="0" fillId="0" borderId="0" xfId="0" applyBorder="1"/>
    <xf numFmtId="49" fontId="0" fillId="6" borderId="0" xfId="0" applyNumberFormat="1" applyFill="1"/>
    <xf numFmtId="49" fontId="8" fillId="6" borderId="0" xfId="0" applyNumberFormat="1" applyFont="1" applyFill="1"/>
    <xf numFmtId="49" fontId="8" fillId="6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/>
    <xf numFmtId="49" fontId="8" fillId="0" borderId="0" xfId="0" applyNumberFormat="1" applyFont="1" applyAlignment="1">
      <alignment horizontal="center"/>
    </xf>
    <xf numFmtId="49" fontId="0" fillId="7" borderId="0" xfId="0" applyNumberFormat="1" applyFill="1"/>
    <xf numFmtId="49" fontId="8" fillId="7" borderId="0" xfId="0" applyNumberFormat="1" applyFont="1" applyFill="1"/>
    <xf numFmtId="164" fontId="8" fillId="7" borderId="0" xfId="1" applyNumberFormat="1" applyFont="1" applyFill="1"/>
    <xf numFmtId="164" fontId="8" fillId="0" borderId="0" xfId="1" applyNumberFormat="1" applyFont="1" applyAlignment="1">
      <alignment horizontal="center"/>
    </xf>
    <xf numFmtId="49" fontId="8" fillId="8" borderId="0" xfId="0" applyNumberFormat="1" applyFont="1" applyFill="1"/>
    <xf numFmtId="164" fontId="8" fillId="8" borderId="0" xfId="1" applyNumberFormat="1" applyFont="1" applyFill="1"/>
    <xf numFmtId="49" fontId="8" fillId="5" borderId="0" xfId="0" applyNumberFormat="1" applyFont="1" applyFill="1" applyAlignment="1">
      <alignment horizontal="left"/>
    </xf>
    <xf numFmtId="164" fontId="8" fillId="5" borderId="0" xfId="1" applyNumberFormat="1" applyFont="1" applyFill="1"/>
    <xf numFmtId="164" fontId="8" fillId="7" borderId="0" xfId="1" applyNumberFormat="1" applyFont="1" applyFill="1" applyAlignment="1">
      <alignment horizontal="center"/>
    </xf>
    <xf numFmtId="49" fontId="5" fillId="0" borderId="0" xfId="0" applyNumberFormat="1" applyFont="1"/>
    <xf numFmtId="0" fontId="0" fillId="0" borderId="0" xfId="0"/>
    <xf numFmtId="49" fontId="0" fillId="0" borderId="0" xfId="0" applyNumberFormat="1"/>
    <xf numFmtId="49" fontId="5" fillId="0" borderId="0" xfId="0" applyNumberFormat="1" applyFont="1" applyAlignment="1">
      <alignment horizontal="left"/>
    </xf>
    <xf numFmtId="49" fontId="8" fillId="0" borderId="0" xfId="0" applyNumberFormat="1" applyFont="1"/>
    <xf numFmtId="164" fontId="8" fillId="0" borderId="0" xfId="1" applyNumberFormat="1" applyFont="1"/>
    <xf numFmtId="49" fontId="8" fillId="5" borderId="0" xfId="0" applyNumberFormat="1" applyFont="1" applyFill="1"/>
    <xf numFmtId="164" fontId="8" fillId="0" borderId="0" xfId="1" applyNumberFormat="1" applyFont="1" applyAlignment="1">
      <alignment horizontal="center"/>
    </xf>
    <xf numFmtId="49" fontId="4" fillId="0" borderId="0" xfId="0" applyNumberFormat="1" applyFont="1"/>
    <xf numFmtId="49" fontId="9" fillId="0" borderId="0" xfId="0" applyNumberFormat="1" applyFont="1" applyAlignment="1">
      <alignment horizontal="left"/>
    </xf>
    <xf numFmtId="49" fontId="8" fillId="5" borderId="0" xfId="0" applyNumberFormat="1" applyFont="1" applyFill="1" applyBorder="1"/>
    <xf numFmtId="164" fontId="8" fillId="0" borderId="0" xfId="1" applyNumberFormat="1" applyFont="1" applyBorder="1" applyAlignment="1">
      <alignment horizontal="center"/>
    </xf>
    <xf numFmtId="49" fontId="8" fillId="0" borderId="0" xfId="0" applyNumberFormat="1" applyFont="1" applyBorder="1"/>
    <xf numFmtId="164" fontId="8" fillId="5" borderId="0" xfId="1" applyNumberFormat="1" applyFont="1" applyFill="1" applyAlignment="1">
      <alignment horizontal="center"/>
    </xf>
    <xf numFmtId="164" fontId="10" fillId="0" borderId="0" xfId="1" applyNumberFormat="1" applyFont="1"/>
    <xf numFmtId="0" fontId="6" fillId="0" borderId="0" xfId="0" applyFont="1"/>
    <xf numFmtId="49" fontId="14" fillId="0" borderId="0" xfId="0" applyNumberFormat="1" applyFont="1"/>
    <xf numFmtId="49" fontId="5" fillId="0" borderId="0" xfId="0" applyNumberFormat="1" applyFont="1"/>
    <xf numFmtId="49" fontId="6" fillId="0" borderId="0" xfId="0" applyNumberFormat="1" applyFont="1"/>
    <xf numFmtId="49" fontId="13" fillId="0" borderId="0" xfId="0" applyNumberFormat="1" applyFont="1"/>
    <xf numFmtId="0" fontId="13" fillId="0" borderId="0" xfId="0" applyFont="1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/>
    <xf numFmtId="49" fontId="8" fillId="0" borderId="0" xfId="0" applyNumberFormat="1" applyFont="1"/>
    <xf numFmtId="0" fontId="12" fillId="0" borderId="0" xfId="0" applyFont="1"/>
    <xf numFmtId="49" fontId="12" fillId="0" borderId="0" xfId="0" applyNumberFormat="1" applyFont="1"/>
    <xf numFmtId="2" fontId="12" fillId="0" borderId="0" xfId="0" applyNumberFormat="1" applyFont="1"/>
    <xf numFmtId="43" fontId="0" fillId="0" borderId="0" xfId="1" applyFont="1"/>
    <xf numFmtId="1" fontId="10" fillId="8" borderId="0" xfId="0" applyNumberFormat="1" applyFont="1" applyFill="1" applyAlignment="1">
      <alignment horizontal="center"/>
    </xf>
    <xf numFmtId="1" fontId="10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64" fontId="8" fillId="0" borderId="0" xfId="1" applyNumberFormat="1" applyFont="1" applyBorder="1"/>
    <xf numFmtId="43" fontId="8" fillId="0" borderId="0" xfId="1" applyFont="1"/>
    <xf numFmtId="49" fontId="10" fillId="2" borderId="0" xfId="0" applyNumberFormat="1" applyFont="1" applyFill="1" applyAlignment="1">
      <alignment horizontal="center"/>
    </xf>
    <xf numFmtId="49" fontId="8" fillId="6" borderId="0" xfId="0" applyNumberFormat="1" applyFont="1" applyFill="1" applyBorder="1"/>
    <xf numFmtId="49" fontId="8" fillId="6" borderId="0" xfId="0" applyNumberFormat="1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49" fontId="10" fillId="6" borderId="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/>
    <xf numFmtId="164" fontId="8" fillId="0" borderId="0" xfId="1" applyNumberFormat="1" applyFont="1" applyBorder="1" applyAlignment="1"/>
    <xf numFmtId="164" fontId="8" fillId="0" borderId="0" xfId="1" applyNumberFormat="1" applyFont="1" applyBorder="1" applyAlignment="1">
      <alignment horizontal="left"/>
    </xf>
    <xf numFmtId="49" fontId="8" fillId="5" borderId="0" xfId="0" applyNumberFormat="1" applyFont="1" applyFill="1" applyBorder="1" applyAlignment="1">
      <alignment horizontal="left"/>
    </xf>
    <xf numFmtId="164" fontId="8" fillId="5" borderId="0" xfId="1" applyNumberFormat="1" applyFont="1" applyFill="1" applyBorder="1" applyAlignment="1">
      <alignment horizontal="center"/>
    </xf>
    <xf numFmtId="0" fontId="10" fillId="2" borderId="0" xfId="0" applyFont="1" applyFill="1"/>
    <xf numFmtId="43" fontId="8" fillId="0" borderId="0" xfId="1" applyFont="1" applyAlignment="1">
      <alignment horizontal="center"/>
    </xf>
    <xf numFmtId="49" fontId="8" fillId="3" borderId="0" xfId="0" applyNumberFormat="1" applyFont="1" applyFill="1" applyAlignment="1">
      <alignment horizontal="center"/>
    </xf>
    <xf numFmtId="43" fontId="10" fillId="0" borderId="0" xfId="1" applyFont="1" applyAlignment="1">
      <alignment horizontal="center"/>
    </xf>
    <xf numFmtId="43" fontId="10" fillId="8" borderId="0" xfId="1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43" fontId="12" fillId="8" borderId="0" xfId="1" applyFont="1" applyFill="1" applyAlignment="1">
      <alignment horizontal="center"/>
    </xf>
    <xf numFmtId="43" fontId="0" fillId="8" borderId="0" xfId="1" applyFont="1" applyFill="1"/>
    <xf numFmtId="49" fontId="8" fillId="6" borderId="1" xfId="0" applyNumberFormat="1" applyFont="1" applyFill="1" applyBorder="1"/>
    <xf numFmtId="49" fontId="8" fillId="6" borderId="7" xfId="0" applyNumberFormat="1" applyFont="1" applyFill="1" applyBorder="1"/>
    <xf numFmtId="49" fontId="8" fillId="6" borderId="7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49" fontId="8" fillId="6" borderId="5" xfId="0" applyNumberFormat="1" applyFont="1" applyFill="1" applyBorder="1"/>
    <xf numFmtId="49" fontId="8" fillId="2" borderId="6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9" fontId="8" fillId="6" borderId="2" xfId="0" applyNumberFormat="1" applyFont="1" applyFill="1" applyBorder="1"/>
    <xf numFmtId="49" fontId="8" fillId="6" borderId="8" xfId="0" applyNumberFormat="1" applyFont="1" applyFill="1" applyBorder="1"/>
    <xf numFmtId="49" fontId="12" fillId="6" borderId="8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10" fillId="0" borderId="6" xfId="1" applyNumberFormat="1" applyFont="1" applyFill="1" applyBorder="1"/>
    <xf numFmtId="164" fontId="10" fillId="0" borderId="4" xfId="1" applyNumberFormat="1" applyFont="1" applyFill="1" applyBorder="1"/>
    <xf numFmtId="164" fontId="10" fillId="9" borderId="6" xfId="1" applyNumberFormat="1" applyFont="1" applyFill="1" applyBorder="1"/>
    <xf numFmtId="49" fontId="8" fillId="9" borderId="0" xfId="0" applyNumberFormat="1" applyFont="1" applyFill="1" applyBorder="1"/>
    <xf numFmtId="164" fontId="8" fillId="9" borderId="0" xfId="0" applyNumberFormat="1" applyFont="1" applyFill="1" applyBorder="1"/>
    <xf numFmtId="49" fontId="8" fillId="10" borderId="0" xfId="0" applyNumberFormat="1" applyFont="1" applyFill="1" applyBorder="1"/>
    <xf numFmtId="164" fontId="8" fillId="10" borderId="0" xfId="1" applyNumberFormat="1" applyFont="1" applyFill="1" applyBorder="1"/>
    <xf numFmtId="164" fontId="8" fillId="10" borderId="0" xfId="0" applyNumberFormat="1" applyFont="1" applyFill="1" applyBorder="1"/>
    <xf numFmtId="164" fontId="10" fillId="10" borderId="6" xfId="1" applyNumberFormat="1" applyFont="1" applyFill="1" applyBorder="1"/>
    <xf numFmtId="164" fontId="8" fillId="10" borderId="0" xfId="1" applyNumberFormat="1" applyFont="1" applyFill="1" applyBorder="1" applyAlignment="1">
      <alignment horizontal="left"/>
    </xf>
    <xf numFmtId="164" fontId="8" fillId="10" borderId="0" xfId="1" applyNumberFormat="1" applyFont="1" applyFill="1" applyBorder="1" applyAlignment="1">
      <alignment horizontal="center"/>
    </xf>
    <xf numFmtId="49" fontId="8" fillId="9" borderId="5" xfId="0" applyNumberFormat="1" applyFont="1" applyFill="1" applyBorder="1"/>
    <xf numFmtId="49" fontId="8" fillId="10" borderId="5" xfId="0" applyNumberFormat="1" applyFont="1" applyFill="1" applyBorder="1"/>
    <xf numFmtId="49" fontId="8" fillId="5" borderId="5" xfId="0" applyNumberFormat="1" applyFont="1" applyFill="1" applyBorder="1"/>
    <xf numFmtId="49" fontId="8" fillId="0" borderId="5" xfId="0" applyNumberFormat="1" applyFont="1" applyBorder="1"/>
    <xf numFmtId="49" fontId="8" fillId="0" borderId="5" xfId="0" applyNumberFormat="1" applyFont="1" applyFill="1" applyBorder="1"/>
    <xf numFmtId="49" fontId="8" fillId="0" borderId="5" xfId="0" applyNumberFormat="1" applyFont="1" applyBorder="1" applyAlignment="1">
      <alignment horizontal="left"/>
    </xf>
    <xf numFmtId="49" fontId="8" fillId="0" borderId="2" xfId="0" applyNumberFormat="1" applyFont="1" applyBorder="1"/>
    <xf numFmtId="49" fontId="8" fillId="0" borderId="8" xfId="0" applyNumberFormat="1" applyFont="1" applyBorder="1"/>
    <xf numFmtId="164" fontId="8" fillId="0" borderId="8" xfId="1" applyNumberFormat="1" applyFont="1" applyBorder="1" applyAlignment="1">
      <alignment horizontal="center"/>
    </xf>
    <xf numFmtId="49" fontId="8" fillId="11" borderId="5" xfId="0" applyNumberFormat="1" applyFont="1" applyFill="1" applyBorder="1"/>
    <xf numFmtId="49" fontId="8" fillId="11" borderId="0" xfId="0" applyNumberFormat="1" applyFont="1" applyFill="1" applyBorder="1"/>
    <xf numFmtId="164" fontId="8" fillId="11" borderId="0" xfId="1" applyNumberFormat="1" applyFont="1" applyFill="1" applyBorder="1"/>
    <xf numFmtId="49" fontId="0" fillId="11" borderId="0" xfId="0" applyNumberFormat="1" applyFill="1" applyBorder="1"/>
    <xf numFmtId="164" fontId="10" fillId="11" borderId="6" xfId="1" applyNumberFormat="1" applyFont="1" applyFill="1" applyBorder="1"/>
    <xf numFmtId="164" fontId="8" fillId="11" borderId="0" xfId="0" applyNumberFormat="1" applyFont="1" applyFill="1" applyBorder="1"/>
    <xf numFmtId="164" fontId="8" fillId="11" borderId="0" xfId="1" applyNumberFormat="1" applyFont="1" applyFill="1" applyBorder="1" applyAlignment="1">
      <alignment horizontal="center"/>
    </xf>
    <xf numFmtId="164" fontId="8" fillId="11" borderId="0" xfId="1" applyNumberFormat="1" applyFont="1" applyFill="1" applyBorder="1" applyAlignment="1">
      <alignment horizontal="left"/>
    </xf>
    <xf numFmtId="49" fontId="8" fillId="12" borderId="5" xfId="0" applyNumberFormat="1" applyFont="1" applyFill="1" applyBorder="1"/>
    <xf numFmtId="49" fontId="8" fillId="12" borderId="0" xfId="0" applyNumberFormat="1" applyFont="1" applyFill="1" applyBorder="1"/>
    <xf numFmtId="164" fontId="8" fillId="12" borderId="0" xfId="1" applyNumberFormat="1" applyFont="1" applyFill="1" applyBorder="1"/>
    <xf numFmtId="164" fontId="8" fillId="12" borderId="0" xfId="1" applyNumberFormat="1" applyFont="1" applyFill="1" applyBorder="1" applyAlignment="1">
      <alignment horizontal="center"/>
    </xf>
    <xf numFmtId="164" fontId="10" fillId="12" borderId="6" xfId="1" applyNumberFormat="1" applyFont="1" applyFill="1" applyBorder="1"/>
    <xf numFmtId="164" fontId="8" fillId="12" borderId="0" xfId="1" applyNumberFormat="1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10" fillId="3" borderId="0" xfId="0" applyNumberFormat="1" applyFont="1" applyFill="1" applyAlignment="1">
      <alignment horizontal="center"/>
    </xf>
    <xf numFmtId="164" fontId="10" fillId="5" borderId="0" xfId="1" applyNumberFormat="1" applyFont="1" applyFill="1"/>
    <xf numFmtId="164" fontId="10" fillId="7" borderId="0" xfId="1" applyNumberFormat="1" applyFont="1" applyFill="1"/>
    <xf numFmtId="49" fontId="2" fillId="0" borderId="0" xfId="0" applyNumberFormat="1" applyFont="1" applyAlignment="1">
      <alignment horizontal="center"/>
    </xf>
    <xf numFmtId="0" fontId="17" fillId="9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64" fontId="6" fillId="0" borderId="10" xfId="1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164" fontId="18" fillId="0" borderId="10" xfId="1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0" fillId="9" borderId="3" xfId="0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left" vertical="center" wrapText="1"/>
    </xf>
    <xf numFmtId="0" fontId="0" fillId="9" borderId="6" xfId="0" applyFill="1" applyBorder="1" applyAlignment="1">
      <alignment horizontal="center" vertical="center" textRotation="90"/>
    </xf>
    <xf numFmtId="0" fontId="0" fillId="9" borderId="4" xfId="0" applyFill="1" applyBorder="1" applyAlignment="1">
      <alignment horizontal="center" vertical="center" textRotation="90"/>
    </xf>
    <xf numFmtId="0" fontId="6" fillId="9" borderId="12" xfId="0" applyFont="1" applyFill="1" applyBorder="1" applyAlignment="1">
      <alignment horizontal="center" vertical="center" textRotation="90"/>
    </xf>
    <xf numFmtId="0" fontId="6" fillId="9" borderId="13" xfId="0" applyFont="1" applyFill="1" applyBorder="1" applyAlignment="1">
      <alignment horizontal="center" vertical="center" textRotation="90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64" fontId="6" fillId="0" borderId="10" xfId="1" applyNumberFormat="1" applyFont="1" applyBorder="1" applyAlignment="1">
      <alignment horizontal="center" vertical="center"/>
    </xf>
    <xf numFmtId="49" fontId="0" fillId="0" borderId="0" xfId="0" applyNumberFormat="1" applyFont="1"/>
    <xf numFmtId="0" fontId="19" fillId="0" borderId="0" xfId="2" applyFont="1"/>
    <xf numFmtId="49" fontId="19" fillId="0" borderId="0" xfId="0" applyNumberFormat="1" applyFont="1"/>
    <xf numFmtId="0" fontId="19" fillId="0" borderId="0" xfId="0" applyFont="1"/>
    <xf numFmtId="0" fontId="19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2" fillId="0" borderId="0" xfId="0" applyNumberFormat="1" applyFont="1"/>
    <xf numFmtId="49" fontId="3" fillId="0" borderId="0" xfId="0" applyNumberFormat="1" applyFont="1"/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0" fontId="15" fillId="9" borderId="12" xfId="0" applyFont="1" applyFill="1" applyBorder="1" applyAlignment="1">
      <alignment horizontal="center" vertical="center" textRotation="90"/>
    </xf>
    <xf numFmtId="0" fontId="6" fillId="9" borderId="1" xfId="0" applyFont="1" applyFill="1" applyBorder="1" applyAlignment="1">
      <alignment horizontal="center" vertical="center" textRotation="90" wrapText="1"/>
    </xf>
    <xf numFmtId="0" fontId="6" fillId="9" borderId="5" xfId="0" applyFont="1" applyFill="1" applyBorder="1" applyAlignment="1">
      <alignment horizontal="center" vertical="center" textRotation="90" wrapText="1"/>
    </xf>
    <xf numFmtId="0" fontId="6" fillId="9" borderId="2" xfId="0" applyFont="1" applyFill="1" applyBorder="1" applyAlignment="1">
      <alignment horizontal="center" vertical="center" textRotation="90" wrapText="1"/>
    </xf>
    <xf numFmtId="0" fontId="6" fillId="9" borderId="3" xfId="0" applyFont="1" applyFill="1" applyBorder="1" applyAlignment="1">
      <alignment horizontal="center" vertical="center" textRotation="90" wrapText="1"/>
    </xf>
    <xf numFmtId="0" fontId="6" fillId="9" borderId="6" xfId="0" applyFont="1" applyFill="1" applyBorder="1" applyAlignment="1">
      <alignment horizontal="center" vertical="center" textRotation="90" wrapText="1"/>
    </xf>
    <xf numFmtId="0" fontId="6" fillId="9" borderId="4" xfId="0" applyFont="1" applyFill="1" applyBorder="1" applyAlignment="1">
      <alignment horizontal="center" vertical="center" textRotation="90" wrapText="1"/>
    </xf>
    <xf numFmtId="0" fontId="6" fillId="9" borderId="3" xfId="0" applyFont="1" applyFill="1" applyBorder="1" applyAlignment="1">
      <alignment horizontal="left" vertical="center" textRotation="90"/>
    </xf>
    <xf numFmtId="0" fontId="6" fillId="9" borderId="6" xfId="0" applyFont="1" applyFill="1" applyBorder="1" applyAlignment="1">
      <alignment horizontal="left" vertical="center" textRotation="90"/>
    </xf>
    <xf numFmtId="0" fontId="6" fillId="9" borderId="4" xfId="0" applyFont="1" applyFill="1" applyBorder="1" applyAlignment="1">
      <alignment horizontal="left" vertical="center" textRotation="90"/>
    </xf>
    <xf numFmtId="0" fontId="15" fillId="9" borderId="9" xfId="0" applyFont="1" applyFill="1" applyBorder="1" applyAlignment="1">
      <alignment horizontal="center" vertical="center" textRotation="90" wrapText="1"/>
    </xf>
    <xf numFmtId="0" fontId="15" fillId="9" borderId="14" xfId="0" applyFont="1" applyFill="1" applyBorder="1" applyAlignment="1">
      <alignment horizontal="center" vertical="center" textRotation="90" wrapText="1"/>
    </xf>
    <xf numFmtId="0" fontId="15" fillId="9" borderId="11" xfId="0" applyFont="1" applyFill="1" applyBorder="1" applyAlignment="1">
      <alignment horizontal="center" vertical="center" textRotation="90" wrapText="1"/>
    </xf>
    <xf numFmtId="0" fontId="6" fillId="9" borderId="1" xfId="0" applyFont="1" applyFill="1" applyBorder="1" applyAlignment="1">
      <alignment horizontal="center" vertical="center" textRotation="90"/>
    </xf>
    <xf numFmtId="0" fontId="6" fillId="9" borderId="5" xfId="0" applyFont="1" applyFill="1" applyBorder="1" applyAlignment="1">
      <alignment horizontal="center" vertical="center" textRotation="90"/>
    </xf>
    <xf numFmtId="0" fontId="6" fillId="9" borderId="2" xfId="0" applyFont="1" applyFill="1" applyBorder="1" applyAlignment="1">
      <alignment horizontal="center" vertical="center" textRotation="90"/>
    </xf>
    <xf numFmtId="0" fontId="0" fillId="9" borderId="3" xfId="0" applyFill="1" applyBorder="1" applyAlignment="1">
      <alignment horizontal="center" vertical="center" textRotation="90"/>
    </xf>
    <xf numFmtId="0" fontId="0" fillId="9" borderId="6" xfId="0" applyFill="1" applyBorder="1" applyAlignment="1">
      <alignment horizontal="center" vertical="center" textRotation="90"/>
    </xf>
    <xf numFmtId="0" fontId="0" fillId="9" borderId="4" xfId="0" applyFill="1" applyBorder="1" applyAlignment="1">
      <alignment horizontal="center" vertical="center" textRotation="90"/>
    </xf>
    <xf numFmtId="0" fontId="17" fillId="9" borderId="9" xfId="0" applyFont="1" applyFill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textRotation="90"/>
    </xf>
    <xf numFmtId="0" fontId="6" fillId="9" borderId="6" xfId="0" applyFont="1" applyFill="1" applyBorder="1" applyAlignment="1">
      <alignment horizontal="center" vertical="center" textRotation="90"/>
    </xf>
    <xf numFmtId="0" fontId="15" fillId="9" borderId="9" xfId="0" applyFont="1" applyFill="1" applyBorder="1" applyAlignment="1">
      <alignment horizontal="center" vertical="center" textRotation="90"/>
    </xf>
    <xf numFmtId="0" fontId="15" fillId="9" borderId="14" xfId="0" applyFont="1" applyFill="1" applyBorder="1" applyAlignment="1">
      <alignment horizontal="center" vertical="center" textRotation="90"/>
    </xf>
    <xf numFmtId="0" fontId="15" fillId="9" borderId="11" xfId="0" applyFont="1" applyFill="1" applyBorder="1" applyAlignment="1">
      <alignment horizontal="center" vertical="center" textRotation="90"/>
    </xf>
    <xf numFmtId="0" fontId="6" fillId="9" borderId="1" xfId="0" applyFont="1" applyFill="1" applyBorder="1" applyAlignment="1">
      <alignment horizontal="center" textRotation="90"/>
    </xf>
    <xf numFmtId="0" fontId="6" fillId="9" borderId="5" xfId="0" applyFont="1" applyFill="1" applyBorder="1" applyAlignment="1">
      <alignment horizontal="center" textRotation="90"/>
    </xf>
    <xf numFmtId="0" fontId="6" fillId="9" borderId="2" xfId="0" applyFont="1" applyFill="1" applyBorder="1" applyAlignment="1">
      <alignment horizontal="center" textRotation="90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9" borderId="1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/>
    </xf>
    <xf numFmtId="0" fontId="17" fillId="9" borderId="9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/>
    </xf>
    <xf numFmtId="0" fontId="17" fillId="9" borderId="10" xfId="0" applyFont="1" applyFill="1" applyBorder="1" applyAlignment="1">
      <alignment horizontal="center" vertical="center" wrapText="1"/>
    </xf>
  </cellXfs>
  <cellStyles count="3">
    <cellStyle name="Normal 3" xfId="2"/>
    <cellStyle name="Obično" xfId="0" builtinId="0"/>
    <cellStyle name="Zarez" xfId="1" builtinId="3"/>
  </cellStyles>
  <dxfs count="0"/>
  <tableStyles count="0" defaultTableStyle="TableStyleMedium9" defaultPivotStyle="PivotStyleLight16"/>
  <colors>
    <mruColors>
      <color rgb="FF9EE5EC"/>
      <color rgb="FF88DFE8"/>
      <color rgb="FF75DAE5"/>
      <color rgb="FFFF99CC"/>
      <color rgb="FFFF33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opLeftCell="A79" workbookViewId="0">
      <selection activeCell="A5" sqref="A5:M5"/>
    </sheetView>
  </sheetViews>
  <sheetFormatPr defaultRowHeight="15"/>
  <cols>
    <col min="1" max="2" width="2.28515625" customWidth="1"/>
    <col min="3" max="3" width="2.42578125" customWidth="1"/>
    <col min="4" max="4" width="2.5703125" customWidth="1"/>
    <col min="5" max="6" width="2.42578125" customWidth="1"/>
    <col min="7" max="7" width="2.5703125" customWidth="1"/>
    <col min="8" max="8" width="4.7109375" customWidth="1"/>
    <col min="10" max="10" width="63" customWidth="1"/>
    <col min="11" max="11" width="11.5703125" customWidth="1"/>
    <col min="12" max="12" width="10.85546875" customWidth="1"/>
    <col min="13" max="13" width="7.85546875" customWidth="1"/>
  </cols>
  <sheetData>
    <row r="1" spans="1:15">
      <c r="A1" s="178" t="s">
        <v>433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  <c r="N1" s="179"/>
      <c r="O1" s="179"/>
    </row>
    <row r="2" spans="1:15">
      <c r="A2" s="180" t="s">
        <v>434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79"/>
      <c r="O2" s="179"/>
    </row>
    <row r="3" spans="1:15" ht="12" customHeight="1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"/>
      <c r="L3" s="1"/>
    </row>
    <row r="4" spans="1:15" ht="18">
      <c r="A4" s="184" t="s">
        <v>435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5" ht="18">
      <c r="A5" s="184" t="s">
        <v>315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5" s="65" customFormat="1" ht="18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1:15" s="65" customFormat="1" ht="18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</row>
    <row r="8" spans="1:15" s="65" customFormat="1" ht="18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5" ht="12.75" customHeight="1">
      <c r="A9" s="187" t="s">
        <v>95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</row>
    <row r="10" spans="1:15" ht="15.75">
      <c r="A10" s="2"/>
      <c r="B10" s="2"/>
      <c r="C10" s="2"/>
      <c r="D10" s="2"/>
      <c r="E10" s="2"/>
      <c r="F10" s="2"/>
      <c r="G10" s="2"/>
      <c r="H10" s="2"/>
      <c r="I10" s="2"/>
      <c r="J10" s="185" t="s">
        <v>255</v>
      </c>
      <c r="K10" s="185"/>
      <c r="L10" s="1"/>
    </row>
    <row r="11" spans="1:15" s="65" customFormat="1" ht="12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44"/>
    </row>
    <row r="12" spans="1:15" ht="13.5" customHeight="1">
      <c r="A12" s="75"/>
      <c r="B12" s="75"/>
      <c r="C12" s="75"/>
      <c r="D12" s="75"/>
      <c r="E12" s="75"/>
      <c r="F12" s="75"/>
      <c r="G12" s="75"/>
      <c r="H12" s="75"/>
      <c r="I12" s="75"/>
      <c r="J12" s="3"/>
      <c r="K12" s="44"/>
      <c r="L12" s="44"/>
    </row>
    <row r="13" spans="1:15" ht="15" customHeight="1">
      <c r="A13" s="45"/>
      <c r="B13" s="4"/>
      <c r="C13" s="4"/>
      <c r="D13" s="4"/>
      <c r="E13" s="4"/>
      <c r="F13" s="4"/>
      <c r="G13" s="4"/>
      <c r="H13" s="4"/>
      <c r="I13" s="4"/>
      <c r="J13" s="186" t="s">
        <v>256</v>
      </c>
      <c r="K13" s="186"/>
      <c r="L13" s="4"/>
    </row>
    <row r="14" spans="1:15" ht="15" customHeight="1">
      <c r="A14" s="5"/>
      <c r="B14" s="5"/>
      <c r="C14" s="5"/>
      <c r="D14" s="5"/>
      <c r="E14" s="5"/>
      <c r="F14" s="5"/>
      <c r="G14" s="5"/>
      <c r="H14" s="6" t="s">
        <v>0</v>
      </c>
      <c r="I14" s="5"/>
      <c r="J14" s="5"/>
      <c r="K14" s="7" t="s">
        <v>1</v>
      </c>
      <c r="L14" s="7" t="s">
        <v>297</v>
      </c>
      <c r="M14" s="7" t="s">
        <v>2</v>
      </c>
    </row>
    <row r="15" spans="1:15" ht="15" customHeight="1">
      <c r="A15" s="5"/>
      <c r="B15" s="5"/>
      <c r="C15" s="5"/>
      <c r="D15" s="5"/>
      <c r="E15" s="5"/>
      <c r="F15" s="5"/>
      <c r="G15" s="5"/>
      <c r="H15" s="6"/>
      <c r="I15" s="5"/>
      <c r="J15" s="5"/>
      <c r="K15" s="7" t="s">
        <v>3</v>
      </c>
      <c r="L15" s="7" t="s">
        <v>298</v>
      </c>
      <c r="M15" s="7" t="s">
        <v>5</v>
      </c>
    </row>
    <row r="16" spans="1:15" ht="15" customHeight="1">
      <c r="A16" s="6" t="s">
        <v>4</v>
      </c>
      <c r="B16" s="6"/>
      <c r="C16" s="6"/>
      <c r="D16" s="6"/>
      <c r="E16" s="6"/>
      <c r="F16" s="5"/>
      <c r="G16" s="5"/>
      <c r="H16" s="5"/>
      <c r="I16" s="5"/>
      <c r="J16" s="5"/>
      <c r="K16" s="7"/>
      <c r="L16" s="78" t="s">
        <v>5</v>
      </c>
      <c r="M16" s="89"/>
    </row>
    <row r="17" spans="1:13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5"/>
      <c r="I17" s="5"/>
      <c r="J17" s="5"/>
      <c r="K17" s="7" t="s">
        <v>280</v>
      </c>
      <c r="L17" s="78" t="s">
        <v>156</v>
      </c>
      <c r="M17" s="8"/>
    </row>
    <row r="18" spans="1:13">
      <c r="A18" s="9"/>
      <c r="B18" s="9"/>
      <c r="C18" s="9"/>
      <c r="D18" s="9"/>
      <c r="E18" s="9"/>
      <c r="F18" s="9"/>
      <c r="G18" s="9"/>
      <c r="H18" s="10" t="s">
        <v>6</v>
      </c>
      <c r="I18" s="10"/>
      <c r="J18" s="10"/>
      <c r="K18" s="9"/>
      <c r="L18" s="11"/>
      <c r="M18" s="12"/>
    </row>
    <row r="19" spans="1:13">
      <c r="A19" s="13" t="s">
        <v>7</v>
      </c>
      <c r="B19" s="13" t="s">
        <v>8</v>
      </c>
      <c r="C19" s="13"/>
      <c r="D19" s="13" t="s">
        <v>9</v>
      </c>
      <c r="E19" s="13"/>
      <c r="F19" s="13" t="s">
        <v>10</v>
      </c>
      <c r="G19" s="13"/>
      <c r="H19" s="13">
        <v>6</v>
      </c>
      <c r="I19" s="13" t="s">
        <v>11</v>
      </c>
      <c r="J19" s="13"/>
      <c r="K19" s="47">
        <v>6671000</v>
      </c>
      <c r="L19" s="47">
        <v>8260750</v>
      </c>
      <c r="M19" s="14">
        <f>L19/K19*100</f>
        <v>123.83076000599611</v>
      </c>
    </row>
    <row r="20" spans="1:13">
      <c r="A20" s="13"/>
      <c r="B20" s="13"/>
      <c r="C20" s="13" t="s">
        <v>12</v>
      </c>
      <c r="D20" s="13"/>
      <c r="E20" s="13"/>
      <c r="F20" s="13"/>
      <c r="G20" s="13"/>
      <c r="H20" s="13">
        <v>7</v>
      </c>
      <c r="I20" s="13" t="s">
        <v>13</v>
      </c>
      <c r="J20" s="13"/>
      <c r="K20" s="47">
        <v>50000</v>
      </c>
      <c r="L20" s="47">
        <v>0</v>
      </c>
      <c r="M20" s="47">
        <f t="shared" ref="M20:M22" si="0">L20/K20*100</f>
        <v>0</v>
      </c>
    </row>
    <row r="21" spans="1:13">
      <c r="A21" s="13" t="s">
        <v>7</v>
      </c>
      <c r="B21" s="13" t="s">
        <v>8</v>
      </c>
      <c r="C21" s="13" t="s">
        <v>12</v>
      </c>
      <c r="D21" s="13" t="s">
        <v>9</v>
      </c>
      <c r="E21" s="13"/>
      <c r="F21" s="13" t="s">
        <v>5</v>
      </c>
      <c r="G21" s="13"/>
      <c r="H21" s="13">
        <v>3</v>
      </c>
      <c r="I21" s="13" t="s">
        <v>14</v>
      </c>
      <c r="J21" s="13"/>
      <c r="K21" s="47">
        <v>3918000</v>
      </c>
      <c r="L21" s="47">
        <v>5307571</v>
      </c>
      <c r="M21" s="47">
        <f t="shared" si="0"/>
        <v>135.46633486472689</v>
      </c>
    </row>
    <row r="22" spans="1:13">
      <c r="A22" s="13" t="s">
        <v>7</v>
      </c>
      <c r="B22" s="13"/>
      <c r="C22" s="13" t="s">
        <v>12</v>
      </c>
      <c r="D22" s="13" t="s">
        <v>9</v>
      </c>
      <c r="E22" s="13"/>
      <c r="F22" s="13"/>
      <c r="G22" s="13"/>
      <c r="H22" s="16" t="s">
        <v>15</v>
      </c>
      <c r="I22" s="13" t="s">
        <v>16</v>
      </c>
      <c r="J22" s="13"/>
      <c r="K22" s="47">
        <v>2803000</v>
      </c>
      <c r="L22" s="47">
        <v>3434375</v>
      </c>
      <c r="M22" s="47">
        <f t="shared" si="0"/>
        <v>122.52497324295398</v>
      </c>
    </row>
    <row r="23" spans="1:13">
      <c r="A23" s="13"/>
      <c r="B23" s="13"/>
      <c r="C23" s="13"/>
      <c r="D23" s="13"/>
      <c r="E23" s="13"/>
      <c r="F23" s="13"/>
      <c r="G23" s="13"/>
      <c r="H23" s="13" t="s">
        <v>17</v>
      </c>
      <c r="I23" s="13"/>
      <c r="J23" s="13"/>
      <c r="K23" s="47">
        <f>K19+K20-K21-K22</f>
        <v>0</v>
      </c>
      <c r="L23" s="47">
        <f t="shared" ref="L23" si="1">L19+L20-L21-L22</f>
        <v>-481196</v>
      </c>
      <c r="M23" s="47">
        <v>0</v>
      </c>
    </row>
    <row r="24" spans="1:1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"/>
    </row>
    <row r="25" spans="1:13">
      <c r="A25" s="9"/>
      <c r="B25" s="9"/>
      <c r="C25" s="9"/>
      <c r="D25" s="9"/>
      <c r="E25" s="9"/>
      <c r="F25" s="9"/>
      <c r="G25" s="9"/>
      <c r="H25" s="9" t="s">
        <v>18</v>
      </c>
      <c r="I25" s="9"/>
      <c r="J25" s="9"/>
      <c r="K25" s="9"/>
      <c r="L25" s="11"/>
      <c r="M25" s="12"/>
    </row>
    <row r="26" spans="1:13">
      <c r="A26" s="13" t="s">
        <v>7</v>
      </c>
      <c r="B26" s="13"/>
      <c r="C26" s="13"/>
      <c r="D26" s="13"/>
      <c r="E26" s="13"/>
      <c r="F26" s="13"/>
      <c r="G26" s="13" t="s">
        <v>5</v>
      </c>
      <c r="H26" s="13">
        <v>8</v>
      </c>
      <c r="I26" s="13" t="s">
        <v>19</v>
      </c>
      <c r="J26" s="13"/>
      <c r="K26" s="14">
        <v>0</v>
      </c>
      <c r="L26" s="14">
        <v>0</v>
      </c>
      <c r="M26" s="17">
        <v>0</v>
      </c>
    </row>
    <row r="27" spans="1:13">
      <c r="A27" s="13" t="s">
        <v>7</v>
      </c>
      <c r="B27" s="13"/>
      <c r="C27" s="13"/>
      <c r="D27" s="13"/>
      <c r="E27" s="13"/>
      <c r="F27" s="13"/>
      <c r="G27" s="13" t="s">
        <v>5</v>
      </c>
      <c r="H27" s="13">
        <v>5</v>
      </c>
      <c r="I27" s="13" t="s">
        <v>20</v>
      </c>
      <c r="J27" s="13"/>
      <c r="K27" s="14">
        <v>0</v>
      </c>
      <c r="L27" s="14">
        <v>0</v>
      </c>
      <c r="M27" s="17">
        <v>0</v>
      </c>
    </row>
    <row r="28" spans="1:13">
      <c r="A28" s="13"/>
      <c r="B28" s="13"/>
      <c r="C28" s="13"/>
      <c r="D28" s="13"/>
      <c r="E28" s="13"/>
      <c r="F28" s="13"/>
      <c r="G28" s="13"/>
      <c r="H28" s="13" t="s">
        <v>21</v>
      </c>
      <c r="I28" s="13"/>
      <c r="J28" s="13"/>
      <c r="K28" s="14">
        <f>K26-K27</f>
        <v>0</v>
      </c>
      <c r="L28" s="47">
        <f t="shared" ref="L28" si="2">L26-L27</f>
        <v>0</v>
      </c>
      <c r="M28" s="17">
        <v>0</v>
      </c>
    </row>
    <row r="29" spans="1:13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"/>
    </row>
    <row r="30" spans="1:13">
      <c r="A30" s="9"/>
      <c r="B30" s="9"/>
      <c r="C30" s="9"/>
      <c r="D30" s="9"/>
      <c r="E30" s="9"/>
      <c r="F30" s="9"/>
      <c r="G30" s="9"/>
      <c r="H30" s="9" t="s">
        <v>22</v>
      </c>
      <c r="I30" s="9"/>
      <c r="J30" s="9"/>
      <c r="K30" s="9"/>
      <c r="L30" s="11"/>
      <c r="M30" s="12"/>
    </row>
    <row r="31" spans="1:13">
      <c r="A31" s="13"/>
      <c r="B31" s="13"/>
      <c r="C31" s="13"/>
      <c r="D31" s="13"/>
      <c r="E31" s="13"/>
      <c r="F31" s="13"/>
      <c r="G31" s="13"/>
      <c r="H31" s="13" t="s">
        <v>23</v>
      </c>
      <c r="I31" s="13"/>
      <c r="J31" s="13"/>
      <c r="K31" s="90">
        <v>0</v>
      </c>
      <c r="L31" s="49">
        <v>4043939</v>
      </c>
      <c r="M31" s="17">
        <v>0</v>
      </c>
    </row>
    <row r="32" spans="1:1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"/>
    </row>
    <row r="33" spans="1:13">
      <c r="A33" s="9"/>
      <c r="B33" s="9"/>
      <c r="C33" s="9"/>
      <c r="D33" s="9"/>
      <c r="E33" s="9"/>
      <c r="F33" s="9"/>
      <c r="G33" s="9"/>
      <c r="H33" s="9" t="s">
        <v>24</v>
      </c>
      <c r="I33" s="9"/>
      <c r="J33" s="9"/>
      <c r="K33" s="9"/>
      <c r="L33" s="11"/>
      <c r="M33" s="12"/>
    </row>
    <row r="34" spans="1:1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9"/>
      <c r="L34" s="145">
        <v>3562743</v>
      </c>
    </row>
    <row r="35" spans="1:13" s="65" customForma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48"/>
      <c r="L35" s="20"/>
    </row>
    <row r="36" spans="1:13">
      <c r="A36" s="21"/>
      <c r="B36" s="21"/>
      <c r="C36" s="21"/>
      <c r="D36" s="21"/>
      <c r="E36" s="21"/>
      <c r="F36" s="21"/>
      <c r="G36" s="21"/>
      <c r="H36" s="21"/>
      <c r="I36" s="21"/>
      <c r="J36" s="21" t="s">
        <v>25</v>
      </c>
      <c r="K36" s="21"/>
      <c r="L36" s="22"/>
      <c r="M36" s="23"/>
    </row>
    <row r="37" spans="1:13">
      <c r="A37" s="21" t="s">
        <v>254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3"/>
    </row>
    <row r="38" spans="1:13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5"/>
      <c r="M38" s="26"/>
    </row>
    <row r="39" spans="1:13">
      <c r="A39" s="27"/>
      <c r="B39" s="27"/>
      <c r="C39" s="27"/>
      <c r="D39" s="27"/>
      <c r="E39" s="27"/>
      <c r="F39" s="27"/>
      <c r="G39" s="27"/>
      <c r="H39" s="28" t="s">
        <v>0</v>
      </c>
      <c r="I39" s="27"/>
      <c r="J39" s="27"/>
      <c r="K39" s="29" t="s">
        <v>1</v>
      </c>
      <c r="L39" s="7" t="s">
        <v>297</v>
      </c>
      <c r="M39" s="30" t="s">
        <v>2</v>
      </c>
    </row>
    <row r="40" spans="1:13">
      <c r="A40" s="27"/>
      <c r="B40" s="27"/>
      <c r="C40" s="27"/>
      <c r="D40" s="27"/>
      <c r="E40" s="27"/>
      <c r="F40" s="27"/>
      <c r="G40" s="27"/>
      <c r="H40" s="28"/>
      <c r="I40" s="27"/>
      <c r="J40" s="27"/>
      <c r="K40" s="29" t="s">
        <v>3</v>
      </c>
      <c r="L40" s="7" t="s">
        <v>298</v>
      </c>
      <c r="M40" s="78" t="s">
        <v>281</v>
      </c>
    </row>
    <row r="41" spans="1:13">
      <c r="A41" s="13" t="s">
        <v>4</v>
      </c>
      <c r="B41" s="13"/>
      <c r="C41" s="13"/>
      <c r="D41" s="13"/>
      <c r="E41" s="13"/>
      <c r="F41" s="1"/>
      <c r="G41" s="1"/>
      <c r="H41" s="27"/>
      <c r="I41" s="27" t="s">
        <v>26</v>
      </c>
      <c r="J41" s="27"/>
      <c r="K41" s="29"/>
      <c r="L41" s="78" t="s">
        <v>268</v>
      </c>
      <c r="M41" s="31"/>
    </row>
    <row r="42" spans="1:13">
      <c r="A42" s="32">
        <v>1</v>
      </c>
      <c r="B42" s="32">
        <v>2</v>
      </c>
      <c r="C42" s="32">
        <v>3</v>
      </c>
      <c r="D42" s="32">
        <v>4</v>
      </c>
      <c r="E42" s="32">
        <v>5</v>
      </c>
      <c r="F42" s="32">
        <v>6</v>
      </c>
      <c r="G42" s="32">
        <v>7</v>
      </c>
      <c r="H42" s="9" t="s">
        <v>6</v>
      </c>
      <c r="I42" s="9"/>
      <c r="J42" s="9"/>
      <c r="K42" s="91" t="s">
        <v>280</v>
      </c>
      <c r="L42" s="144" t="s">
        <v>156</v>
      </c>
      <c r="M42" s="12"/>
    </row>
    <row r="43" spans="1:13">
      <c r="A43" s="33"/>
      <c r="B43" s="33"/>
      <c r="C43" s="33"/>
      <c r="D43" s="33"/>
      <c r="E43" s="33"/>
      <c r="F43" s="33"/>
      <c r="G43" s="33"/>
      <c r="H43" s="34">
        <v>6</v>
      </c>
      <c r="I43" s="34" t="s">
        <v>11</v>
      </c>
      <c r="J43" s="34"/>
      <c r="K43" s="35">
        <f>K44+K48+K51+K54+K60</f>
        <v>6671000</v>
      </c>
      <c r="L43" s="35">
        <f>L44+L48+L51+L54+L58+L60</f>
        <v>8260750</v>
      </c>
      <c r="M43" s="71">
        <f>L43/K43*100</f>
        <v>123.83076000599611</v>
      </c>
    </row>
    <row r="44" spans="1:13">
      <c r="A44" s="13"/>
      <c r="B44" s="13"/>
      <c r="C44" s="13"/>
      <c r="D44" s="13"/>
      <c r="E44" s="13"/>
      <c r="F44" s="13"/>
      <c r="G44" s="13"/>
      <c r="H44" s="13">
        <v>61</v>
      </c>
      <c r="I44" s="13" t="s">
        <v>27</v>
      </c>
      <c r="J44" s="13"/>
      <c r="K44" s="14">
        <f>SUM(K45:K47)</f>
        <v>3045000</v>
      </c>
      <c r="L44" s="47">
        <f>SUM(L45:L47)</f>
        <v>3035000</v>
      </c>
      <c r="M44" s="94">
        <f t="shared" ref="M44:M61" si="3">L44/K44*100</f>
        <v>99.671592775041049</v>
      </c>
    </row>
    <row r="45" spans="1:13">
      <c r="A45" s="13" t="s">
        <v>7</v>
      </c>
      <c r="B45" s="13"/>
      <c r="C45" s="13"/>
      <c r="D45" s="13"/>
      <c r="E45" s="13"/>
      <c r="F45" s="13"/>
      <c r="G45" s="13"/>
      <c r="H45" s="13">
        <v>611</v>
      </c>
      <c r="I45" s="13" t="s">
        <v>28</v>
      </c>
      <c r="J45" s="13"/>
      <c r="K45" s="14">
        <v>2985000</v>
      </c>
      <c r="L45" s="15">
        <v>3000000</v>
      </c>
      <c r="M45" s="94">
        <f t="shared" si="3"/>
        <v>100.50251256281406</v>
      </c>
    </row>
    <row r="46" spans="1:13">
      <c r="A46" s="13" t="s">
        <v>7</v>
      </c>
      <c r="B46" s="13"/>
      <c r="C46" s="13"/>
      <c r="D46" s="13"/>
      <c r="E46" s="13"/>
      <c r="F46" s="13"/>
      <c r="G46" s="13"/>
      <c r="H46" s="13">
        <v>613</v>
      </c>
      <c r="I46" s="13" t="s">
        <v>29</v>
      </c>
      <c r="J46" s="13"/>
      <c r="K46" s="14">
        <v>50000</v>
      </c>
      <c r="L46" s="15">
        <v>30000</v>
      </c>
      <c r="M46" s="94">
        <f t="shared" si="3"/>
        <v>60</v>
      </c>
    </row>
    <row r="47" spans="1:13">
      <c r="A47" s="13" t="s">
        <v>7</v>
      </c>
      <c r="B47" s="13"/>
      <c r="C47" s="13"/>
      <c r="D47" s="13"/>
      <c r="E47" s="13"/>
      <c r="F47" s="13"/>
      <c r="G47" s="13"/>
      <c r="H47" s="13">
        <v>614</v>
      </c>
      <c r="I47" s="13" t="s">
        <v>30</v>
      </c>
      <c r="J47" s="13"/>
      <c r="K47" s="14">
        <v>10000</v>
      </c>
      <c r="L47" s="15">
        <v>5000</v>
      </c>
      <c r="M47" s="94">
        <f t="shared" si="3"/>
        <v>50</v>
      </c>
    </row>
    <row r="48" spans="1:13">
      <c r="A48" s="13"/>
      <c r="B48" s="13"/>
      <c r="C48" s="13"/>
      <c r="D48" s="13"/>
      <c r="E48" s="13"/>
      <c r="F48" s="13"/>
      <c r="G48" s="13"/>
      <c r="H48" s="13">
        <v>63</v>
      </c>
      <c r="I48" s="13" t="s">
        <v>31</v>
      </c>
      <c r="J48" s="13"/>
      <c r="K48" s="14">
        <f>SUM(K49:K50)</f>
        <v>2300000</v>
      </c>
      <c r="L48" s="47">
        <f>SUM(L49:L50)</f>
        <v>4100000</v>
      </c>
      <c r="M48" s="94">
        <f t="shared" si="3"/>
        <v>178.26086956521738</v>
      </c>
    </row>
    <row r="49" spans="1:13">
      <c r="A49" s="13" t="s">
        <v>5</v>
      </c>
      <c r="B49" s="13"/>
      <c r="C49" s="13"/>
      <c r="D49" s="13" t="s">
        <v>9</v>
      </c>
      <c r="E49" s="13"/>
      <c r="F49" s="13"/>
      <c r="G49" s="13"/>
      <c r="H49" s="13">
        <v>633</v>
      </c>
      <c r="I49" s="13" t="s">
        <v>32</v>
      </c>
      <c r="J49" s="13"/>
      <c r="K49" s="36">
        <v>800000</v>
      </c>
      <c r="L49" s="15">
        <v>2650000</v>
      </c>
      <c r="M49" s="94">
        <f t="shared" si="3"/>
        <v>331.25</v>
      </c>
    </row>
    <row r="50" spans="1:13">
      <c r="A50" s="13"/>
      <c r="B50" s="13"/>
      <c r="C50" s="13"/>
      <c r="D50" s="13"/>
      <c r="E50" s="13"/>
      <c r="F50" s="13"/>
      <c r="G50" s="13"/>
      <c r="H50" s="13" t="s">
        <v>33</v>
      </c>
      <c r="I50" s="13" t="s">
        <v>34</v>
      </c>
      <c r="J50" s="13"/>
      <c r="K50" s="36">
        <v>1500000</v>
      </c>
      <c r="L50" s="15">
        <v>1450000</v>
      </c>
      <c r="M50" s="94">
        <f t="shared" si="3"/>
        <v>96.666666666666671</v>
      </c>
    </row>
    <row r="51" spans="1:13">
      <c r="A51" s="13"/>
      <c r="B51" s="13"/>
      <c r="C51" s="13"/>
      <c r="D51" s="13"/>
      <c r="E51" s="13"/>
      <c r="F51" s="13"/>
      <c r="G51" s="13"/>
      <c r="H51" s="13">
        <v>64</v>
      </c>
      <c r="I51" s="13" t="s">
        <v>35</v>
      </c>
      <c r="J51" s="13"/>
      <c r="K51" s="14">
        <f>SUM(K52:K53)</f>
        <v>601000</v>
      </c>
      <c r="L51" s="47">
        <f>SUM(L52:L53)</f>
        <v>560250</v>
      </c>
      <c r="M51" s="94">
        <f t="shared" si="3"/>
        <v>93.21963394342761</v>
      </c>
    </row>
    <row r="52" spans="1:13">
      <c r="A52" s="13" t="s">
        <v>7</v>
      </c>
      <c r="B52" s="13" t="s">
        <v>5</v>
      </c>
      <c r="C52" s="13"/>
      <c r="D52" s="13"/>
      <c r="E52" s="13"/>
      <c r="F52" s="13"/>
      <c r="G52" s="13"/>
      <c r="H52" s="13">
        <v>641</v>
      </c>
      <c r="I52" s="13" t="s">
        <v>36</v>
      </c>
      <c r="J52" s="13"/>
      <c r="K52" s="36">
        <v>1000</v>
      </c>
      <c r="L52" s="15">
        <v>250</v>
      </c>
      <c r="M52" s="94">
        <f t="shared" si="3"/>
        <v>25</v>
      </c>
    </row>
    <row r="53" spans="1:13">
      <c r="A53" s="13" t="s">
        <v>7</v>
      </c>
      <c r="B53" s="13"/>
      <c r="C53" s="13"/>
      <c r="D53" s="13"/>
      <c r="E53" s="13"/>
      <c r="F53" s="13" t="s">
        <v>5</v>
      </c>
      <c r="G53" s="13"/>
      <c r="H53" s="13">
        <v>642</v>
      </c>
      <c r="I53" s="13" t="s">
        <v>37</v>
      </c>
      <c r="J53" s="13"/>
      <c r="K53" s="36">
        <v>600000</v>
      </c>
      <c r="L53" s="15">
        <v>560000</v>
      </c>
      <c r="M53" s="94">
        <f t="shared" si="3"/>
        <v>93.333333333333329</v>
      </c>
    </row>
    <row r="54" spans="1:13">
      <c r="A54" s="13"/>
      <c r="B54" s="13"/>
      <c r="C54" s="13"/>
      <c r="D54" s="13"/>
      <c r="E54" s="13"/>
      <c r="F54" s="13"/>
      <c r="G54" s="13"/>
      <c r="H54" s="13">
        <v>65</v>
      </c>
      <c r="I54" s="13" t="s">
        <v>38</v>
      </c>
      <c r="J54" s="13"/>
      <c r="K54" s="14">
        <f>SUM(K55:K57)</f>
        <v>610000</v>
      </c>
      <c r="L54" s="47">
        <f>SUM(L55:L57)</f>
        <v>421000</v>
      </c>
      <c r="M54" s="94">
        <f t="shared" si="3"/>
        <v>69.016393442622942</v>
      </c>
    </row>
    <row r="55" spans="1:13">
      <c r="A55" s="13" t="s">
        <v>7</v>
      </c>
      <c r="B55" s="13" t="s">
        <v>5</v>
      </c>
      <c r="C55" s="13" t="s">
        <v>12</v>
      </c>
      <c r="D55" s="13"/>
      <c r="E55" s="13"/>
      <c r="F55" s="13"/>
      <c r="G55" s="13"/>
      <c r="H55" s="13">
        <v>651</v>
      </c>
      <c r="I55" s="13" t="s">
        <v>39</v>
      </c>
      <c r="J55" s="13"/>
      <c r="K55" s="36">
        <v>10000</v>
      </c>
      <c r="L55" s="15">
        <v>9000</v>
      </c>
      <c r="M55" s="94">
        <f t="shared" si="3"/>
        <v>90</v>
      </c>
    </row>
    <row r="56" spans="1:13" s="65" customFormat="1">
      <c r="A56" s="66"/>
      <c r="B56" s="66"/>
      <c r="C56" s="66"/>
      <c r="D56" s="66"/>
      <c r="E56" s="66"/>
      <c r="F56" s="66"/>
      <c r="G56" s="66"/>
      <c r="H56" s="66" t="s">
        <v>272</v>
      </c>
      <c r="I56" s="181" t="s">
        <v>282</v>
      </c>
      <c r="J56" s="181"/>
      <c r="K56" s="49">
        <v>0</v>
      </c>
      <c r="L56" s="15">
        <v>12000</v>
      </c>
      <c r="M56" s="94">
        <v>0</v>
      </c>
    </row>
    <row r="57" spans="1:13">
      <c r="A57" s="13" t="s">
        <v>7</v>
      </c>
      <c r="B57" s="13" t="s">
        <v>5</v>
      </c>
      <c r="C57" s="13" t="s">
        <v>12</v>
      </c>
      <c r="D57" s="13"/>
      <c r="E57" s="13"/>
      <c r="F57" s="13"/>
      <c r="G57" s="13"/>
      <c r="H57" s="13">
        <v>653</v>
      </c>
      <c r="I57" s="13" t="s">
        <v>40</v>
      </c>
      <c r="J57" s="13"/>
      <c r="K57" s="36">
        <v>600000</v>
      </c>
      <c r="L57" s="15">
        <v>400000</v>
      </c>
      <c r="M57" s="94">
        <f t="shared" si="3"/>
        <v>66.666666666666657</v>
      </c>
    </row>
    <row r="58" spans="1:13" s="65" customFormat="1">
      <c r="A58" s="66"/>
      <c r="B58" s="66"/>
      <c r="C58" s="66"/>
      <c r="D58" s="66"/>
      <c r="E58" s="66"/>
      <c r="F58" s="66"/>
      <c r="G58" s="66"/>
      <c r="H58" s="66" t="s">
        <v>273</v>
      </c>
      <c r="I58" s="181" t="s">
        <v>284</v>
      </c>
      <c r="J58" s="181"/>
      <c r="K58" s="49">
        <v>0</v>
      </c>
      <c r="L58" s="15">
        <f>L59</f>
        <v>40000</v>
      </c>
      <c r="M58" s="94">
        <v>0</v>
      </c>
    </row>
    <row r="59" spans="1:13" s="65" customFormat="1">
      <c r="A59" s="66"/>
      <c r="B59" s="66"/>
      <c r="C59" s="66"/>
      <c r="D59" s="66"/>
      <c r="E59" s="66"/>
      <c r="F59" s="66"/>
      <c r="G59" s="66"/>
      <c r="H59" s="66" t="s">
        <v>274</v>
      </c>
      <c r="I59" s="181" t="s">
        <v>283</v>
      </c>
      <c r="J59" s="181"/>
      <c r="K59" s="49">
        <v>0</v>
      </c>
      <c r="L59" s="15">
        <v>40000</v>
      </c>
      <c r="M59" s="94">
        <v>0</v>
      </c>
    </row>
    <row r="60" spans="1:13">
      <c r="A60" s="13"/>
      <c r="B60" s="13"/>
      <c r="C60" s="13"/>
      <c r="D60" s="13"/>
      <c r="E60" s="13"/>
      <c r="F60" s="13"/>
      <c r="G60" s="13"/>
      <c r="H60" s="13" t="s">
        <v>41</v>
      </c>
      <c r="I60" s="13" t="s">
        <v>42</v>
      </c>
      <c r="J60" s="13"/>
      <c r="K60" s="36">
        <v>115000</v>
      </c>
      <c r="L60" s="49">
        <f>L61</f>
        <v>104500</v>
      </c>
      <c r="M60" s="94">
        <f t="shared" si="3"/>
        <v>90.869565217391298</v>
      </c>
    </row>
    <row r="61" spans="1:13">
      <c r="A61" s="13" t="s">
        <v>7</v>
      </c>
      <c r="B61" s="13"/>
      <c r="C61" s="13"/>
      <c r="D61" s="13"/>
      <c r="E61" s="13"/>
      <c r="F61" s="13"/>
      <c r="G61" s="13"/>
      <c r="H61" s="13" t="s">
        <v>43</v>
      </c>
      <c r="I61" s="13" t="s">
        <v>44</v>
      </c>
      <c r="J61" s="13"/>
      <c r="K61" s="36">
        <v>115000</v>
      </c>
      <c r="L61" s="15">
        <v>104500</v>
      </c>
      <c r="M61" s="94">
        <f t="shared" si="3"/>
        <v>90.869565217391298</v>
      </c>
    </row>
    <row r="62" spans="1:13">
      <c r="A62" s="34"/>
      <c r="B62" s="34"/>
      <c r="C62" s="34"/>
      <c r="D62" s="34"/>
      <c r="E62" s="34"/>
      <c r="F62" s="34"/>
      <c r="G62" s="34"/>
      <c r="H62" s="34">
        <v>7</v>
      </c>
      <c r="I62" s="34" t="s">
        <v>13</v>
      </c>
      <c r="J62" s="34"/>
      <c r="K62" s="35">
        <v>50000</v>
      </c>
      <c r="L62" s="35">
        <v>0</v>
      </c>
      <c r="M62" s="93">
        <v>0</v>
      </c>
    </row>
    <row r="63" spans="1:13">
      <c r="A63" s="13"/>
      <c r="B63" s="13"/>
      <c r="C63" s="13" t="s">
        <v>5</v>
      </c>
      <c r="D63" s="13"/>
      <c r="E63" s="13"/>
      <c r="F63" s="13"/>
      <c r="G63" s="13"/>
      <c r="H63" s="13">
        <v>72</v>
      </c>
      <c r="I63" s="13" t="s">
        <v>45</v>
      </c>
      <c r="J63" s="13"/>
      <c r="K63" s="14">
        <v>50000</v>
      </c>
      <c r="L63" s="14">
        <v>0</v>
      </c>
      <c r="M63" s="92">
        <v>0</v>
      </c>
    </row>
    <row r="64" spans="1:13">
      <c r="A64" s="13"/>
      <c r="B64" s="13"/>
      <c r="C64" s="13"/>
      <c r="D64" s="13"/>
      <c r="E64" s="13"/>
      <c r="F64" s="13" t="s">
        <v>10</v>
      </c>
      <c r="G64" s="13"/>
      <c r="H64" s="13" t="s">
        <v>46</v>
      </c>
      <c r="I64" s="13" t="s">
        <v>47</v>
      </c>
      <c r="J64" s="13"/>
      <c r="K64" s="14">
        <v>50000</v>
      </c>
      <c r="L64" s="14">
        <v>0</v>
      </c>
      <c r="M64" s="92">
        <v>0</v>
      </c>
    </row>
    <row r="65" spans="1:13">
      <c r="A65" s="37"/>
      <c r="B65" s="37"/>
      <c r="C65" s="37"/>
      <c r="D65" s="37"/>
      <c r="E65" s="37"/>
      <c r="F65" s="37"/>
      <c r="G65" s="37"/>
      <c r="H65" s="37">
        <v>3</v>
      </c>
      <c r="I65" s="37" t="s">
        <v>14</v>
      </c>
      <c r="J65" s="37"/>
      <c r="K65" s="38">
        <f>K66+K72+K77+K79+K81</f>
        <v>3918000</v>
      </c>
      <c r="L65" s="38">
        <f>L66+L72+L77+L79+L81</f>
        <v>5307571</v>
      </c>
      <c r="M65" s="71">
        <f>L65/K65*100</f>
        <v>135.46633486472689</v>
      </c>
    </row>
    <row r="66" spans="1:13">
      <c r="A66" s="13"/>
      <c r="B66" s="13"/>
      <c r="C66" s="13"/>
      <c r="D66" s="13"/>
      <c r="E66" s="13"/>
      <c r="F66" s="13"/>
      <c r="G66" s="13"/>
      <c r="H66" s="13">
        <v>31</v>
      </c>
      <c r="I66" s="13" t="s">
        <v>48</v>
      </c>
      <c r="J66" s="13"/>
      <c r="K66" s="14">
        <f>SUM(K67:K71)</f>
        <v>1273000</v>
      </c>
      <c r="L66" s="47">
        <f>SUM(L67:L71)</f>
        <v>1462300</v>
      </c>
      <c r="M66" s="72">
        <f>L66/K66*100</f>
        <v>114.87038491751767</v>
      </c>
    </row>
    <row r="67" spans="1:13">
      <c r="A67" s="13" t="s">
        <v>7</v>
      </c>
      <c r="B67" s="13"/>
      <c r="C67" s="13" t="s">
        <v>5</v>
      </c>
      <c r="D67" s="13"/>
      <c r="E67" s="13"/>
      <c r="F67" s="13"/>
      <c r="G67" s="13"/>
      <c r="H67" s="13">
        <v>311</v>
      </c>
      <c r="I67" s="13" t="s">
        <v>49</v>
      </c>
      <c r="J67" s="13"/>
      <c r="K67" s="14">
        <v>515000</v>
      </c>
      <c r="L67" s="15">
        <v>525000</v>
      </c>
      <c r="M67" s="72">
        <f t="shared" ref="M67:M75" si="4">L67/K67*100</f>
        <v>101.94174757281553</v>
      </c>
    </row>
    <row r="68" spans="1:13">
      <c r="A68" s="13"/>
      <c r="B68" s="13"/>
      <c r="C68" s="13"/>
      <c r="D68" s="13"/>
      <c r="E68" s="13"/>
      <c r="F68" s="13"/>
      <c r="G68" s="13"/>
      <c r="H68" s="13" t="s">
        <v>50</v>
      </c>
      <c r="I68" s="13" t="s">
        <v>51</v>
      </c>
      <c r="J68" s="13"/>
      <c r="K68" s="14">
        <v>560000</v>
      </c>
      <c r="L68" s="15">
        <v>748000</v>
      </c>
      <c r="M68" s="72">
        <f t="shared" si="4"/>
        <v>133.57142857142856</v>
      </c>
    </row>
    <row r="69" spans="1:13">
      <c r="A69" s="13" t="s">
        <v>7</v>
      </c>
      <c r="B69" s="13"/>
      <c r="C69" s="13"/>
      <c r="D69" s="13"/>
      <c r="E69" s="13"/>
      <c r="F69" s="13"/>
      <c r="G69" s="13"/>
      <c r="H69" s="13">
        <v>312</v>
      </c>
      <c r="I69" s="13" t="s">
        <v>52</v>
      </c>
      <c r="J69" s="13"/>
      <c r="K69" s="14">
        <v>15000</v>
      </c>
      <c r="L69" s="15">
        <v>19300</v>
      </c>
      <c r="M69" s="72">
        <f t="shared" si="4"/>
        <v>128.66666666666666</v>
      </c>
    </row>
    <row r="70" spans="1:13">
      <c r="A70" s="13" t="s">
        <v>7</v>
      </c>
      <c r="B70" s="13"/>
      <c r="C70" s="13"/>
      <c r="D70" s="13"/>
      <c r="E70" s="13"/>
      <c r="F70" s="13"/>
      <c r="G70" s="13"/>
      <c r="H70" s="13">
        <v>313</v>
      </c>
      <c r="I70" s="13" t="s">
        <v>53</v>
      </c>
      <c r="J70" s="13"/>
      <c r="K70" s="14">
        <v>83000</v>
      </c>
      <c r="L70" s="15">
        <v>95000</v>
      </c>
      <c r="M70" s="72">
        <f t="shared" si="4"/>
        <v>114.45783132530121</v>
      </c>
    </row>
    <row r="71" spans="1:13">
      <c r="A71" s="13"/>
      <c r="B71" s="13"/>
      <c r="C71" s="13"/>
      <c r="D71" s="13"/>
      <c r="E71" s="13"/>
      <c r="F71" s="13"/>
      <c r="G71" s="13"/>
      <c r="H71" s="13" t="s">
        <v>54</v>
      </c>
      <c r="I71" s="13" t="s">
        <v>55</v>
      </c>
      <c r="J71" s="13"/>
      <c r="K71" s="14">
        <v>100000</v>
      </c>
      <c r="L71" s="15">
        <v>75000</v>
      </c>
      <c r="M71" s="72">
        <f t="shared" si="4"/>
        <v>75</v>
      </c>
    </row>
    <row r="72" spans="1:13">
      <c r="A72" s="13"/>
      <c r="B72" s="13"/>
      <c r="C72" s="13"/>
      <c r="D72" s="13"/>
      <c r="E72" s="13"/>
      <c r="F72" s="13"/>
      <c r="G72" s="13"/>
      <c r="H72" s="13">
        <v>32</v>
      </c>
      <c r="I72" s="13" t="s">
        <v>56</v>
      </c>
      <c r="J72" s="13"/>
      <c r="K72" s="14">
        <f>SUM(K73:K76)</f>
        <v>1705000</v>
      </c>
      <c r="L72" s="47">
        <f>SUM(L73:L76)</f>
        <v>2883000</v>
      </c>
      <c r="M72" s="72">
        <f t="shared" si="4"/>
        <v>169.09090909090909</v>
      </c>
    </row>
    <row r="73" spans="1:13">
      <c r="A73" s="13" t="s">
        <v>7</v>
      </c>
      <c r="B73" s="13"/>
      <c r="C73" s="13"/>
      <c r="D73" s="13"/>
      <c r="E73" s="13"/>
      <c r="F73" s="13"/>
      <c r="G73" s="13"/>
      <c r="H73" s="13">
        <v>321</v>
      </c>
      <c r="I73" s="13" t="s">
        <v>57</v>
      </c>
      <c r="J73" s="13"/>
      <c r="K73" s="14">
        <v>20000</v>
      </c>
      <c r="L73" s="15">
        <v>38000</v>
      </c>
      <c r="M73" s="72">
        <f t="shared" si="4"/>
        <v>190</v>
      </c>
    </row>
    <row r="74" spans="1:13">
      <c r="A74" s="13" t="s">
        <v>7</v>
      </c>
      <c r="B74" s="13"/>
      <c r="C74" s="13" t="s">
        <v>12</v>
      </c>
      <c r="D74" s="13"/>
      <c r="E74" s="13"/>
      <c r="F74" s="13"/>
      <c r="G74" s="13"/>
      <c r="H74" s="13">
        <v>322</v>
      </c>
      <c r="I74" s="13" t="s">
        <v>58</v>
      </c>
      <c r="J74" s="13"/>
      <c r="K74" s="14">
        <v>300000</v>
      </c>
      <c r="L74" s="15">
        <v>319000</v>
      </c>
      <c r="M74" s="72">
        <f t="shared" si="4"/>
        <v>106.33333333333333</v>
      </c>
    </row>
    <row r="75" spans="1:13">
      <c r="A75" s="13" t="s">
        <v>7</v>
      </c>
      <c r="B75" s="13"/>
      <c r="C75" s="13" t="s">
        <v>12</v>
      </c>
      <c r="D75" s="13" t="s">
        <v>9</v>
      </c>
      <c r="E75" s="13"/>
      <c r="F75" s="13"/>
      <c r="G75" s="13"/>
      <c r="H75" s="13">
        <v>323</v>
      </c>
      <c r="I75" s="13" t="s">
        <v>59</v>
      </c>
      <c r="J75" s="13"/>
      <c r="K75" s="14">
        <v>1185000</v>
      </c>
      <c r="L75" s="15">
        <v>2181000</v>
      </c>
      <c r="M75" s="72">
        <f t="shared" si="4"/>
        <v>184.0506329113924</v>
      </c>
    </row>
    <row r="76" spans="1:13">
      <c r="A76" s="13" t="s">
        <v>7</v>
      </c>
      <c r="B76" s="13"/>
      <c r="C76" s="13" t="s">
        <v>12</v>
      </c>
      <c r="D76" s="13" t="s">
        <v>9</v>
      </c>
      <c r="E76" s="13"/>
      <c r="F76" s="13"/>
      <c r="G76" s="13"/>
      <c r="H76" s="13">
        <v>329</v>
      </c>
      <c r="I76" s="13" t="s">
        <v>60</v>
      </c>
      <c r="J76" s="13"/>
      <c r="K76" s="14">
        <v>200000</v>
      </c>
      <c r="L76" s="15">
        <v>345000</v>
      </c>
      <c r="M76" s="72">
        <f t="shared" ref="M76:M84" si="5">L76/K76*100</f>
        <v>172.5</v>
      </c>
    </row>
    <row r="77" spans="1:13">
      <c r="A77" s="13"/>
      <c r="B77" s="13"/>
      <c r="C77" s="13"/>
      <c r="D77" s="13"/>
      <c r="E77" s="13"/>
      <c r="F77" s="13"/>
      <c r="G77" s="13"/>
      <c r="H77" s="13">
        <v>34</v>
      </c>
      <c r="I77" s="13" t="s">
        <v>61</v>
      </c>
      <c r="J77" s="13"/>
      <c r="K77" s="14">
        <f>SUM(K78)</f>
        <v>5000</v>
      </c>
      <c r="L77" s="47">
        <f>SUM(L78)</f>
        <v>8000</v>
      </c>
      <c r="M77" s="72">
        <f t="shared" si="5"/>
        <v>160</v>
      </c>
    </row>
    <row r="78" spans="1:13">
      <c r="A78" s="13" t="s">
        <v>7</v>
      </c>
      <c r="B78" s="13"/>
      <c r="C78" s="13"/>
      <c r="D78" s="13"/>
      <c r="E78" s="13"/>
      <c r="F78" s="13"/>
      <c r="G78" s="13"/>
      <c r="H78" s="13">
        <v>343</v>
      </c>
      <c r="I78" s="13" t="s">
        <v>62</v>
      </c>
      <c r="J78" s="13"/>
      <c r="K78" s="14">
        <v>5000</v>
      </c>
      <c r="L78" s="15">
        <v>8000</v>
      </c>
      <c r="M78" s="72">
        <f t="shared" si="5"/>
        <v>160</v>
      </c>
    </row>
    <row r="79" spans="1:13">
      <c r="A79" s="13"/>
      <c r="B79" s="13"/>
      <c r="C79" s="13"/>
      <c r="D79" s="13"/>
      <c r="E79" s="13"/>
      <c r="F79" s="13"/>
      <c r="G79" s="13"/>
      <c r="H79" s="13">
        <v>37</v>
      </c>
      <c r="I79" s="13" t="s">
        <v>63</v>
      </c>
      <c r="J79" s="13"/>
      <c r="K79" s="14">
        <f>SUM(K80)</f>
        <v>350000</v>
      </c>
      <c r="L79" s="47">
        <f>SUM(L80)</f>
        <v>341500</v>
      </c>
      <c r="M79" s="72">
        <f t="shared" si="5"/>
        <v>97.571428571428569</v>
      </c>
    </row>
    <row r="80" spans="1:13">
      <c r="A80" s="13" t="s">
        <v>7</v>
      </c>
      <c r="B80" s="13"/>
      <c r="C80" s="13"/>
      <c r="D80" s="13" t="s">
        <v>9</v>
      </c>
      <c r="E80" s="13"/>
      <c r="F80" s="13"/>
      <c r="G80" s="13"/>
      <c r="H80" s="13">
        <v>372</v>
      </c>
      <c r="I80" s="13" t="s">
        <v>64</v>
      </c>
      <c r="J80" s="13"/>
      <c r="K80" s="14">
        <v>350000</v>
      </c>
      <c r="L80" s="15">
        <v>341500</v>
      </c>
      <c r="M80" s="72">
        <f t="shared" si="5"/>
        <v>97.571428571428569</v>
      </c>
    </row>
    <row r="81" spans="1:13">
      <c r="A81" s="13"/>
      <c r="B81" s="13"/>
      <c r="C81" s="13"/>
      <c r="D81" s="13"/>
      <c r="E81" s="13"/>
      <c r="F81" s="13"/>
      <c r="G81" s="13"/>
      <c r="H81" s="13">
        <v>38</v>
      </c>
      <c r="I81" s="13" t="s">
        <v>65</v>
      </c>
      <c r="J81" s="13"/>
      <c r="K81" s="14">
        <f>SUM(K82:K84)</f>
        <v>585000</v>
      </c>
      <c r="L81" s="47">
        <f>SUM(L82:L84)</f>
        <v>612771</v>
      </c>
      <c r="M81" s="72">
        <f t="shared" si="5"/>
        <v>104.74717948717949</v>
      </c>
    </row>
    <row r="82" spans="1:13">
      <c r="A82" s="13" t="s">
        <v>7</v>
      </c>
      <c r="B82" s="13"/>
      <c r="C82" s="13"/>
      <c r="D82" s="13" t="s">
        <v>9</v>
      </c>
      <c r="E82" s="13"/>
      <c r="F82" s="13"/>
      <c r="G82" s="13"/>
      <c r="H82" s="13">
        <v>381</v>
      </c>
      <c r="I82" s="13" t="s">
        <v>66</v>
      </c>
      <c r="J82" s="13"/>
      <c r="K82" s="14">
        <v>345000</v>
      </c>
      <c r="L82" s="15">
        <v>480700</v>
      </c>
      <c r="M82" s="72">
        <f t="shared" si="5"/>
        <v>139.33333333333334</v>
      </c>
    </row>
    <row r="83" spans="1:13" s="65" customFormat="1">
      <c r="A83" s="66"/>
      <c r="B83" s="66"/>
      <c r="C83" s="66"/>
      <c r="D83" s="66"/>
      <c r="E83" s="66"/>
      <c r="F83" s="66"/>
      <c r="G83" s="66"/>
      <c r="H83" s="66" t="s">
        <v>277</v>
      </c>
      <c r="I83" s="181" t="s">
        <v>278</v>
      </c>
      <c r="J83" s="181"/>
      <c r="K83" s="47">
        <v>0</v>
      </c>
      <c r="L83" s="15">
        <v>20071</v>
      </c>
      <c r="M83" s="92">
        <v>0</v>
      </c>
    </row>
    <row r="84" spans="1:13">
      <c r="A84" s="13"/>
      <c r="B84" s="13"/>
      <c r="C84" s="13"/>
      <c r="D84" s="13" t="s">
        <v>9</v>
      </c>
      <c r="E84" s="13"/>
      <c r="F84" s="13" t="s">
        <v>5</v>
      </c>
      <c r="G84" s="13"/>
      <c r="H84" s="13">
        <v>386</v>
      </c>
      <c r="I84" s="13" t="s">
        <v>67</v>
      </c>
      <c r="J84" s="13"/>
      <c r="K84" s="14">
        <v>240000</v>
      </c>
      <c r="L84" s="15">
        <v>112000</v>
      </c>
      <c r="M84" s="72">
        <f t="shared" si="5"/>
        <v>46.666666666666664</v>
      </c>
    </row>
    <row r="85" spans="1:13">
      <c r="A85" s="37"/>
      <c r="B85" s="37"/>
      <c r="C85" s="37"/>
      <c r="D85" s="37"/>
      <c r="E85" s="37"/>
      <c r="F85" s="37"/>
      <c r="G85" s="37"/>
      <c r="H85" s="37">
        <v>4</v>
      </c>
      <c r="I85" s="37" t="s">
        <v>16</v>
      </c>
      <c r="J85" s="37"/>
      <c r="K85" s="38">
        <f>K86+K88</f>
        <v>2803000</v>
      </c>
      <c r="L85" s="38">
        <f>L86+L88</f>
        <v>3434375</v>
      </c>
      <c r="M85" s="71">
        <f>L85/K85*100</f>
        <v>122.52497324295398</v>
      </c>
    </row>
    <row r="86" spans="1:13">
      <c r="A86" s="19"/>
      <c r="B86" s="19"/>
      <c r="C86" s="19"/>
      <c r="D86" s="19"/>
      <c r="E86" s="19"/>
      <c r="F86" s="19"/>
      <c r="G86" s="19"/>
      <c r="H86" s="39" t="s">
        <v>68</v>
      </c>
      <c r="I86" s="19" t="s">
        <v>69</v>
      </c>
      <c r="J86" s="19"/>
      <c r="K86" s="40">
        <v>190000</v>
      </c>
      <c r="L86" s="55">
        <f>L87</f>
        <v>0</v>
      </c>
      <c r="M86" s="72">
        <f>L86/K86*100</f>
        <v>0</v>
      </c>
    </row>
    <row r="87" spans="1:13">
      <c r="A87" s="19" t="s">
        <v>7</v>
      </c>
      <c r="B87" s="19"/>
      <c r="C87" s="19" t="s">
        <v>12</v>
      </c>
      <c r="D87" s="19" t="s">
        <v>9</v>
      </c>
      <c r="E87" s="19"/>
      <c r="F87" s="19"/>
      <c r="G87" s="19"/>
      <c r="H87" s="39" t="s">
        <v>70</v>
      </c>
      <c r="I87" s="19" t="s">
        <v>71</v>
      </c>
      <c r="J87" s="19"/>
      <c r="K87" s="40">
        <v>190000</v>
      </c>
      <c r="L87" s="49">
        <v>0</v>
      </c>
      <c r="M87" s="72">
        <f t="shared" ref="M87:M90" si="6">L87/K87*100</f>
        <v>0</v>
      </c>
    </row>
    <row r="88" spans="1:13">
      <c r="A88" s="13"/>
      <c r="B88" s="13"/>
      <c r="C88" s="13"/>
      <c r="D88" s="13"/>
      <c r="E88" s="13"/>
      <c r="F88" s="13"/>
      <c r="G88" s="13"/>
      <c r="H88" s="13">
        <v>42</v>
      </c>
      <c r="I88" s="13" t="s">
        <v>72</v>
      </c>
      <c r="J88" s="13"/>
      <c r="K88" s="14">
        <f>SUM(K89:K90)</f>
        <v>2613000</v>
      </c>
      <c r="L88" s="49">
        <f>L89+L90+L91</f>
        <v>3434375</v>
      </c>
      <c r="M88" s="72">
        <f t="shared" si="6"/>
        <v>131.43417527745888</v>
      </c>
    </row>
    <row r="89" spans="1:13">
      <c r="A89" s="13"/>
      <c r="B89" s="13"/>
      <c r="C89" s="13" t="s">
        <v>12</v>
      </c>
      <c r="D89" s="13" t="s">
        <v>9</v>
      </c>
      <c r="E89" s="13"/>
      <c r="F89" s="13"/>
      <c r="G89" s="13"/>
      <c r="H89" s="13">
        <v>421</v>
      </c>
      <c r="I89" s="13" t="s">
        <v>73</v>
      </c>
      <c r="J89" s="13"/>
      <c r="K89" s="14">
        <v>2593000</v>
      </c>
      <c r="L89" s="49">
        <v>2650000</v>
      </c>
      <c r="M89" s="72">
        <f t="shared" si="6"/>
        <v>102.19822599305823</v>
      </c>
    </row>
    <row r="90" spans="1:13">
      <c r="A90" s="13"/>
      <c r="B90" s="13"/>
      <c r="C90" s="13"/>
      <c r="D90" s="13"/>
      <c r="E90" s="13"/>
      <c r="F90" s="13"/>
      <c r="G90" s="13"/>
      <c r="H90" s="13" t="s">
        <v>74</v>
      </c>
      <c r="I90" s="13" t="s">
        <v>75</v>
      </c>
      <c r="J90" s="13"/>
      <c r="K90" s="14">
        <v>20000</v>
      </c>
      <c r="L90" s="49">
        <v>189000</v>
      </c>
      <c r="M90" s="72">
        <f t="shared" si="6"/>
        <v>944.99999999999989</v>
      </c>
    </row>
    <row r="91" spans="1:13">
      <c r="A91" s="13"/>
      <c r="B91" s="13"/>
      <c r="C91" s="13"/>
      <c r="D91" s="13"/>
      <c r="E91" s="13"/>
      <c r="F91" s="13"/>
      <c r="G91" s="13"/>
      <c r="H91" s="66" t="s">
        <v>275</v>
      </c>
      <c r="I91" s="181" t="s">
        <v>276</v>
      </c>
      <c r="J91" s="181"/>
      <c r="K91" s="77">
        <v>0</v>
      </c>
      <c r="L91" s="56">
        <v>595375</v>
      </c>
      <c r="M91" s="92">
        <v>0</v>
      </c>
    </row>
    <row r="92" spans="1:13">
      <c r="A92" s="9"/>
      <c r="B92" s="9"/>
      <c r="C92" s="9"/>
      <c r="D92" s="9"/>
      <c r="E92" s="9"/>
      <c r="F92" s="9"/>
      <c r="G92" s="9"/>
      <c r="H92" s="9" t="s">
        <v>18</v>
      </c>
      <c r="I92" s="9"/>
      <c r="J92" s="9"/>
      <c r="K92" s="9"/>
      <c r="L92" s="11"/>
      <c r="M92" s="64"/>
    </row>
    <row r="93" spans="1:13">
      <c r="A93" s="34"/>
      <c r="B93" s="34"/>
      <c r="C93" s="34"/>
      <c r="D93" s="34"/>
      <c r="E93" s="34"/>
      <c r="F93" s="34"/>
      <c r="G93" s="34"/>
      <c r="H93" s="34">
        <v>8</v>
      </c>
      <c r="I93" s="34" t="s">
        <v>19</v>
      </c>
      <c r="J93" s="34"/>
      <c r="K93" s="35">
        <v>0</v>
      </c>
      <c r="L93" s="35">
        <v>0</v>
      </c>
      <c r="M93" s="95">
        <v>0</v>
      </c>
    </row>
    <row r="94" spans="1:13">
      <c r="A94" s="13"/>
      <c r="B94" s="13"/>
      <c r="C94" s="13"/>
      <c r="D94" s="13"/>
      <c r="E94" s="13"/>
      <c r="F94" s="13"/>
      <c r="G94" s="13"/>
      <c r="H94" s="16" t="s">
        <v>76</v>
      </c>
      <c r="I94" s="13" t="s">
        <v>77</v>
      </c>
      <c r="J94" s="13"/>
      <c r="K94" s="14">
        <v>0</v>
      </c>
      <c r="L94" s="14">
        <v>0</v>
      </c>
      <c r="M94" s="92">
        <v>0</v>
      </c>
    </row>
    <row r="95" spans="1:13">
      <c r="A95" s="13"/>
      <c r="B95" s="13"/>
      <c r="C95" s="13"/>
      <c r="D95" s="13"/>
      <c r="E95" s="13"/>
      <c r="F95" s="13"/>
      <c r="G95" s="13"/>
      <c r="H95" s="16" t="s">
        <v>78</v>
      </c>
      <c r="I95" s="13" t="s">
        <v>79</v>
      </c>
      <c r="J95" s="13"/>
      <c r="K95" s="14">
        <v>0</v>
      </c>
      <c r="L95" s="14">
        <v>0</v>
      </c>
      <c r="M95" s="92">
        <v>0</v>
      </c>
    </row>
    <row r="96" spans="1:13">
      <c r="A96" s="34"/>
      <c r="B96" s="34"/>
      <c r="C96" s="34"/>
      <c r="D96" s="34"/>
      <c r="E96" s="34"/>
      <c r="F96" s="34"/>
      <c r="G96" s="34"/>
      <c r="H96" s="34">
        <v>5</v>
      </c>
      <c r="I96" s="34" t="s">
        <v>20</v>
      </c>
      <c r="J96" s="34"/>
      <c r="K96" s="35">
        <v>0</v>
      </c>
      <c r="L96" s="35">
        <v>0</v>
      </c>
      <c r="M96" s="93">
        <v>0</v>
      </c>
    </row>
    <row r="97" spans="1:13">
      <c r="A97" s="13"/>
      <c r="B97" s="13"/>
      <c r="C97" s="13"/>
      <c r="D97" s="13"/>
      <c r="E97" s="13"/>
      <c r="F97" s="13"/>
      <c r="G97" s="13"/>
      <c r="H97" s="16" t="s">
        <v>80</v>
      </c>
      <c r="I97" s="13" t="s">
        <v>81</v>
      </c>
      <c r="J97" s="13"/>
      <c r="K97" s="14">
        <v>0</v>
      </c>
      <c r="L97" s="14">
        <v>0</v>
      </c>
      <c r="M97" s="92">
        <v>0</v>
      </c>
    </row>
    <row r="98" spans="1:13">
      <c r="A98" s="13"/>
      <c r="B98" s="13"/>
      <c r="C98" s="13"/>
      <c r="D98" s="13"/>
      <c r="E98" s="13"/>
      <c r="F98" s="13"/>
      <c r="G98" s="13"/>
      <c r="H98" s="16" t="s">
        <v>82</v>
      </c>
      <c r="I98" s="13" t="s">
        <v>83</v>
      </c>
      <c r="J98" s="13"/>
      <c r="K98" s="14">
        <v>0</v>
      </c>
      <c r="L98" s="14">
        <v>0</v>
      </c>
      <c r="M98" s="92">
        <v>0</v>
      </c>
    </row>
    <row r="99" spans="1:13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"/>
    </row>
    <row r="100" spans="1:13">
      <c r="A100" s="9"/>
      <c r="B100" s="9"/>
      <c r="C100" s="9"/>
      <c r="D100" s="9"/>
      <c r="E100" s="9"/>
      <c r="F100" s="9"/>
      <c r="G100" s="9"/>
      <c r="H100" s="9" t="s">
        <v>84</v>
      </c>
      <c r="I100" s="9"/>
      <c r="J100" s="9"/>
      <c r="K100" s="9"/>
      <c r="L100" s="11"/>
      <c r="M100" s="12"/>
    </row>
    <row r="101" spans="1:13">
      <c r="A101" s="34"/>
      <c r="B101" s="34"/>
      <c r="C101" s="34"/>
      <c r="D101" s="34"/>
      <c r="E101" s="34"/>
      <c r="F101" s="34"/>
      <c r="G101" s="34"/>
      <c r="H101" s="34">
        <v>9</v>
      </c>
      <c r="I101" s="34" t="s">
        <v>23</v>
      </c>
      <c r="J101" s="34"/>
      <c r="K101" s="41">
        <v>0</v>
      </c>
      <c r="L101" s="146">
        <f>L102</f>
        <v>4043939</v>
      </c>
      <c r="M101" s="96"/>
    </row>
    <row r="102" spans="1:13">
      <c r="A102" s="13"/>
      <c r="B102" s="13"/>
      <c r="C102" s="13"/>
      <c r="D102" s="13"/>
      <c r="E102" s="13"/>
      <c r="F102" s="13"/>
      <c r="G102" s="13"/>
      <c r="H102" s="13">
        <v>92</v>
      </c>
      <c r="I102" s="13" t="s">
        <v>85</v>
      </c>
      <c r="J102" s="13"/>
      <c r="K102" s="36">
        <v>0</v>
      </c>
      <c r="L102" s="56">
        <f>L103</f>
        <v>4043939</v>
      </c>
      <c r="M102" s="70"/>
    </row>
    <row r="103" spans="1:13">
      <c r="A103" s="13"/>
      <c r="B103" s="13"/>
      <c r="C103" s="13"/>
      <c r="D103" s="13"/>
      <c r="E103" s="13"/>
      <c r="F103" s="13"/>
      <c r="G103" s="13"/>
      <c r="H103" s="13">
        <v>922</v>
      </c>
      <c r="I103" s="13" t="s">
        <v>86</v>
      </c>
      <c r="J103" s="13"/>
      <c r="K103" s="36">
        <v>0</v>
      </c>
      <c r="L103" s="56">
        <v>4043939</v>
      </c>
      <c r="M103" s="70"/>
    </row>
    <row r="104" spans="1:13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36"/>
      <c r="L104" s="1"/>
    </row>
    <row r="105" spans="1:13">
      <c r="A105" s="13"/>
      <c r="B105" s="13"/>
      <c r="C105" s="13"/>
      <c r="D105" s="13"/>
      <c r="E105" s="13"/>
      <c r="F105" s="13"/>
      <c r="G105" s="13"/>
      <c r="H105" s="13"/>
      <c r="I105" s="13"/>
      <c r="J105" s="42" t="s">
        <v>87</v>
      </c>
      <c r="K105" s="36"/>
      <c r="L105" s="1"/>
    </row>
    <row r="106" spans="1:13">
      <c r="A106" s="42" t="s">
        <v>88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36"/>
      <c r="L106" s="1"/>
    </row>
    <row r="107" spans="1:13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36"/>
      <c r="L107" s="1"/>
    </row>
    <row r="108" spans="1:13">
      <c r="A108" s="1"/>
      <c r="B108" s="1"/>
      <c r="C108" s="1"/>
      <c r="D108" s="1"/>
      <c r="E108" s="1"/>
      <c r="F108" s="1"/>
      <c r="G108" s="1"/>
      <c r="H108" s="13"/>
      <c r="I108" s="13"/>
      <c r="J108" s="13"/>
      <c r="K108" s="13"/>
      <c r="L108" s="1"/>
    </row>
    <row r="109" spans="1:13">
      <c r="A109" s="1"/>
      <c r="B109" s="1"/>
      <c r="C109" s="1"/>
      <c r="D109" s="1"/>
      <c r="E109" s="1"/>
      <c r="F109" s="1"/>
      <c r="G109" s="1"/>
      <c r="H109" s="13"/>
      <c r="I109" s="33" t="s">
        <v>4</v>
      </c>
      <c r="J109" s="33"/>
      <c r="K109" s="13"/>
      <c r="L109" s="1"/>
    </row>
    <row r="110" spans="1:13">
      <c r="A110" s="1"/>
      <c r="B110" s="1"/>
      <c r="C110" s="1"/>
      <c r="D110" s="1"/>
      <c r="E110" s="1"/>
      <c r="F110" s="1"/>
      <c r="G110" s="1"/>
      <c r="H110" s="13">
        <v>1</v>
      </c>
      <c r="I110" s="13" t="s">
        <v>89</v>
      </c>
      <c r="J110" s="13"/>
      <c r="K110" s="13"/>
      <c r="L110" s="1"/>
    </row>
    <row r="111" spans="1:13">
      <c r="A111" s="1"/>
      <c r="B111" s="1"/>
      <c r="C111" s="1"/>
      <c r="D111" s="1"/>
      <c r="E111" s="1"/>
      <c r="F111" s="1"/>
      <c r="G111" s="1"/>
      <c r="H111" s="13">
        <v>2</v>
      </c>
      <c r="I111" s="13" t="s">
        <v>90</v>
      </c>
      <c r="J111" s="13"/>
      <c r="K111" s="13"/>
      <c r="L111" s="1"/>
    </row>
    <row r="112" spans="1:13">
      <c r="A112" s="1"/>
      <c r="B112" s="1"/>
      <c r="C112" s="1"/>
      <c r="D112" s="1"/>
      <c r="E112" s="1"/>
      <c r="F112" s="1"/>
      <c r="G112" s="1"/>
      <c r="H112" s="13">
        <v>3</v>
      </c>
      <c r="I112" s="13" t="s">
        <v>91</v>
      </c>
      <c r="J112" s="13"/>
      <c r="K112" s="13"/>
      <c r="L112" s="1"/>
    </row>
    <row r="113" spans="1:12">
      <c r="A113" s="1"/>
      <c r="B113" s="1"/>
      <c r="C113" s="1"/>
      <c r="D113" s="1"/>
      <c r="E113" s="1"/>
      <c r="F113" s="1"/>
      <c r="G113" s="1"/>
      <c r="H113" s="13">
        <v>4</v>
      </c>
      <c r="I113" s="13" t="s">
        <v>92</v>
      </c>
      <c r="J113" s="13"/>
      <c r="K113" s="13"/>
      <c r="L113" s="1"/>
    </row>
    <row r="114" spans="1:12">
      <c r="A114" s="1"/>
      <c r="B114" s="1"/>
      <c r="C114" s="1"/>
      <c r="D114" s="1"/>
      <c r="E114" s="1"/>
      <c r="F114" s="1"/>
      <c r="G114" s="1"/>
      <c r="H114" s="13">
        <v>5</v>
      </c>
      <c r="I114" s="13" t="s">
        <v>93</v>
      </c>
      <c r="J114" s="13"/>
      <c r="K114" s="13"/>
      <c r="L114" s="1"/>
    </row>
    <row r="115" spans="1:12">
      <c r="A115" s="1"/>
      <c r="B115" s="1"/>
      <c r="C115" s="1"/>
      <c r="D115" s="1"/>
      <c r="E115" s="1"/>
      <c r="F115" s="1"/>
      <c r="G115" s="1"/>
      <c r="H115" s="13">
        <v>6</v>
      </c>
      <c r="I115" s="13" t="s">
        <v>94</v>
      </c>
      <c r="J115" s="13"/>
      <c r="K115" s="13"/>
      <c r="L115" s="1"/>
    </row>
    <row r="116" spans="1:12">
      <c r="A116" s="1"/>
      <c r="B116" s="1"/>
      <c r="C116" s="1"/>
      <c r="D116" s="1"/>
      <c r="E116" s="1"/>
      <c r="F116" s="1"/>
      <c r="G116" s="1"/>
      <c r="H116" s="13">
        <v>7</v>
      </c>
      <c r="I116" s="66" t="s">
        <v>432</v>
      </c>
      <c r="J116" s="13"/>
      <c r="K116" s="13"/>
      <c r="L116" s="1"/>
    </row>
    <row r="117" spans="1:12">
      <c r="A117" s="1"/>
      <c r="B117" s="1"/>
      <c r="C117" s="1"/>
      <c r="D117" s="1"/>
      <c r="E117" s="1"/>
      <c r="F117" s="1"/>
      <c r="G117" s="1"/>
      <c r="H117" s="13"/>
      <c r="I117" s="13"/>
      <c r="J117" s="13"/>
      <c r="K117" s="1"/>
      <c r="L117" s="1"/>
    </row>
  </sheetData>
  <mergeCells count="12">
    <mergeCell ref="A2:M2"/>
    <mergeCell ref="I91:J91"/>
    <mergeCell ref="I83:J83"/>
    <mergeCell ref="I56:J56"/>
    <mergeCell ref="I58:J58"/>
    <mergeCell ref="I59:J59"/>
    <mergeCell ref="A3:J3"/>
    <mergeCell ref="A5:M5"/>
    <mergeCell ref="J10:K10"/>
    <mergeCell ref="J13:K13"/>
    <mergeCell ref="A4:M4"/>
    <mergeCell ref="A9:L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topLeftCell="A223" workbookViewId="0">
      <selection activeCell="L265" sqref="L265"/>
    </sheetView>
  </sheetViews>
  <sheetFormatPr defaultRowHeight="15"/>
  <cols>
    <col min="1" max="1" width="9.5703125" customWidth="1"/>
    <col min="2" max="2" width="2.42578125" customWidth="1"/>
    <col min="3" max="3" width="2.28515625" customWidth="1"/>
    <col min="4" max="5" width="2.7109375" customWidth="1"/>
    <col min="6" max="6" width="2.42578125" customWidth="1"/>
    <col min="7" max="7" width="2.7109375" customWidth="1"/>
    <col min="8" max="8" width="2.42578125" customWidth="1"/>
    <col min="9" max="9" width="4.85546875" customWidth="1"/>
    <col min="10" max="10" width="8.7109375" customWidth="1"/>
    <col min="12" max="12" width="44.28515625" customWidth="1"/>
    <col min="13" max="13" width="10.85546875" customWidth="1"/>
    <col min="14" max="14" width="10.7109375" customWidth="1"/>
    <col min="15" max="15" width="8.5703125" customWidth="1"/>
    <col min="20" max="20" width="15.85546875" bestFit="1" customWidth="1"/>
    <col min="21" max="21" width="17.140625" customWidth="1"/>
  </cols>
  <sheetData>
    <row r="1" spans="1: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3"/>
    </row>
    <row r="2" spans="1:25" ht="15.75">
      <c r="A2" s="50" t="s">
        <v>5</v>
      </c>
      <c r="B2" s="50"/>
      <c r="C2" s="46"/>
      <c r="D2" s="46"/>
      <c r="E2" s="46"/>
      <c r="F2" s="46"/>
      <c r="G2" s="46"/>
      <c r="H2" s="46"/>
      <c r="I2" s="46"/>
      <c r="J2" s="46"/>
      <c r="K2" s="46"/>
      <c r="L2" s="51" t="s">
        <v>96</v>
      </c>
      <c r="M2" s="44"/>
      <c r="N2" s="44"/>
      <c r="O2" s="43"/>
    </row>
    <row r="3" spans="1:25" ht="15.75">
      <c r="A3" s="50"/>
      <c r="B3" s="50"/>
      <c r="C3" s="46"/>
      <c r="D3" s="46"/>
      <c r="E3" s="46"/>
      <c r="F3" s="46"/>
      <c r="G3" s="46"/>
      <c r="H3" s="46"/>
      <c r="I3" s="46"/>
      <c r="J3" s="46"/>
      <c r="K3" s="46"/>
      <c r="L3" s="51"/>
      <c r="M3" s="44"/>
      <c r="N3" s="44"/>
      <c r="O3" s="43"/>
    </row>
    <row r="4" spans="1:25">
      <c r="A4" s="58"/>
      <c r="B4" s="58"/>
      <c r="C4" s="59"/>
      <c r="D4" s="59"/>
      <c r="E4" s="59"/>
      <c r="F4" s="59"/>
      <c r="G4" s="59"/>
      <c r="H4" s="59"/>
      <c r="I4" s="59"/>
      <c r="J4" s="59"/>
      <c r="K4" s="59"/>
      <c r="L4" s="45" t="s">
        <v>97</v>
      </c>
      <c r="M4" s="60"/>
      <c r="N4" s="60"/>
      <c r="O4" s="57"/>
    </row>
    <row r="5" spans="1:25">
      <c r="A5" s="58"/>
      <c r="B5" s="58"/>
      <c r="C5" s="59"/>
      <c r="D5" s="59"/>
      <c r="E5" s="59"/>
      <c r="F5" s="59"/>
      <c r="G5" s="59"/>
      <c r="H5" s="59"/>
      <c r="I5" s="59"/>
      <c r="J5" s="59"/>
      <c r="K5" s="59"/>
      <c r="L5" s="45"/>
      <c r="M5" s="60"/>
      <c r="N5" s="60"/>
      <c r="O5" s="57"/>
    </row>
    <row r="6" spans="1:25">
      <c r="A6" s="61" t="s">
        <v>249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2"/>
    </row>
    <row r="7" spans="1:25">
      <c r="A7" s="59" t="s">
        <v>98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61"/>
      <c r="N7" s="61"/>
      <c r="O7" s="62"/>
    </row>
    <row r="8" spans="1: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4"/>
      <c r="N8" s="44"/>
      <c r="O8" s="43"/>
    </row>
    <row r="9" spans="1:25">
      <c r="A9" s="97" t="s">
        <v>99</v>
      </c>
      <c r="B9" s="98"/>
      <c r="C9" s="98" t="s">
        <v>100</v>
      </c>
      <c r="D9" s="98"/>
      <c r="E9" s="98"/>
      <c r="F9" s="98"/>
      <c r="G9" s="98"/>
      <c r="H9" s="98"/>
      <c r="I9" s="98" t="s">
        <v>101</v>
      </c>
      <c r="J9" s="98"/>
      <c r="K9" s="98"/>
      <c r="L9" s="98"/>
      <c r="M9" s="99" t="s">
        <v>1</v>
      </c>
      <c r="N9" s="99" t="s">
        <v>299</v>
      </c>
      <c r="O9" s="100" t="s">
        <v>2</v>
      </c>
    </row>
    <row r="10" spans="1:25">
      <c r="A10" s="101" t="s">
        <v>102</v>
      </c>
      <c r="B10" s="79"/>
      <c r="C10" s="79" t="s">
        <v>103</v>
      </c>
      <c r="D10" s="79"/>
      <c r="E10" s="79"/>
      <c r="F10" s="79"/>
      <c r="G10" s="79"/>
      <c r="H10" s="79"/>
      <c r="I10" s="79" t="s">
        <v>104</v>
      </c>
      <c r="J10" s="79"/>
      <c r="K10" s="79"/>
      <c r="L10" s="79"/>
      <c r="M10" s="80" t="s">
        <v>3</v>
      </c>
      <c r="N10" s="80" t="s">
        <v>300</v>
      </c>
      <c r="O10" s="102" t="s">
        <v>5</v>
      </c>
      <c r="Q10" s="70"/>
      <c r="R10" s="70"/>
      <c r="S10" s="70"/>
      <c r="T10" s="70"/>
      <c r="U10" s="70"/>
      <c r="V10" s="70"/>
      <c r="W10" s="70"/>
      <c r="X10" s="70"/>
      <c r="Y10" s="70"/>
    </row>
    <row r="11" spans="1:25">
      <c r="A11" s="101" t="s">
        <v>105</v>
      </c>
      <c r="B11" s="79"/>
      <c r="C11" s="79"/>
      <c r="D11" s="79"/>
      <c r="E11" s="79"/>
      <c r="F11" s="79"/>
      <c r="G11" s="79"/>
      <c r="H11" s="79"/>
      <c r="I11" s="79" t="s">
        <v>106</v>
      </c>
      <c r="J11" s="79"/>
      <c r="K11" s="79" t="s">
        <v>107</v>
      </c>
      <c r="L11" s="79"/>
      <c r="M11" s="81"/>
      <c r="N11" s="82" t="s">
        <v>5</v>
      </c>
      <c r="O11" s="103"/>
      <c r="Q11" s="70"/>
      <c r="R11" s="70"/>
      <c r="S11" s="70"/>
      <c r="T11" s="70"/>
      <c r="U11" s="70"/>
      <c r="V11" s="70"/>
      <c r="W11" s="70"/>
      <c r="X11" s="70"/>
      <c r="Y11" s="70"/>
    </row>
    <row r="12" spans="1:25">
      <c r="A12" s="104" t="s">
        <v>108</v>
      </c>
      <c r="B12" s="105"/>
      <c r="C12" s="105"/>
      <c r="D12" s="105"/>
      <c r="E12" s="105"/>
      <c r="F12" s="105"/>
      <c r="G12" s="105"/>
      <c r="H12" s="105"/>
      <c r="I12" s="105" t="s">
        <v>109</v>
      </c>
      <c r="J12" s="105" t="s">
        <v>110</v>
      </c>
      <c r="K12" s="105" t="s">
        <v>111</v>
      </c>
      <c r="L12" s="105"/>
      <c r="M12" s="106" t="s">
        <v>5</v>
      </c>
      <c r="N12" s="106" t="s">
        <v>5</v>
      </c>
      <c r="O12" s="107"/>
      <c r="Q12" s="70"/>
      <c r="R12" s="70"/>
      <c r="S12" s="70"/>
      <c r="T12" s="70"/>
      <c r="U12" s="70"/>
      <c r="V12" s="70"/>
      <c r="W12" s="70"/>
      <c r="X12" s="70"/>
      <c r="Y12" s="70"/>
    </row>
    <row r="13" spans="1:25">
      <c r="A13" s="119"/>
      <c r="B13" s="111">
        <v>1</v>
      </c>
      <c r="C13" s="111">
        <v>2</v>
      </c>
      <c r="D13" s="111">
        <v>3</v>
      </c>
      <c r="E13" s="111">
        <v>4</v>
      </c>
      <c r="F13" s="111">
        <v>5</v>
      </c>
      <c r="G13" s="111">
        <v>6</v>
      </c>
      <c r="H13" s="111">
        <v>7</v>
      </c>
      <c r="I13" s="111"/>
      <c r="J13" s="111" t="s">
        <v>112</v>
      </c>
      <c r="K13" s="111"/>
      <c r="L13" s="111"/>
      <c r="M13" s="112">
        <f>M14+M45</f>
        <v>6721000</v>
      </c>
      <c r="N13" s="112">
        <f t="shared" ref="N13" si="0">N14+N45</f>
        <v>8741946</v>
      </c>
      <c r="O13" s="110">
        <f>N13/M13*100</f>
        <v>130.06912661806277</v>
      </c>
      <c r="Q13" s="70"/>
      <c r="R13" s="70"/>
      <c r="S13" s="70"/>
      <c r="T13" s="70"/>
      <c r="U13" s="70"/>
      <c r="V13" s="70"/>
      <c r="W13" s="70"/>
      <c r="X13" s="70"/>
      <c r="Y13" s="70"/>
    </row>
    <row r="14" spans="1:25">
      <c r="A14" s="120"/>
      <c r="B14" s="113"/>
      <c r="C14" s="113"/>
      <c r="D14" s="113"/>
      <c r="E14" s="113"/>
      <c r="F14" s="113"/>
      <c r="G14" s="113"/>
      <c r="H14" s="113"/>
      <c r="I14" s="113"/>
      <c r="J14" s="113" t="s">
        <v>113</v>
      </c>
      <c r="K14" s="113"/>
      <c r="L14" s="113"/>
      <c r="M14" s="115">
        <f>SUM(M15)</f>
        <v>298000</v>
      </c>
      <c r="N14" s="115">
        <f t="shared" ref="N14" si="1">SUM(N15)</f>
        <v>516000</v>
      </c>
      <c r="O14" s="116">
        <f t="shared" ref="O14:O77" si="2">N14/M14*100</f>
        <v>173.15436241610738</v>
      </c>
      <c r="Q14" s="70"/>
      <c r="R14" s="70"/>
      <c r="S14" s="70"/>
      <c r="T14" s="70"/>
      <c r="U14" s="70"/>
      <c r="V14" s="70"/>
      <c r="W14" s="70"/>
      <c r="X14" s="70"/>
      <c r="Y14" s="70"/>
    </row>
    <row r="15" spans="1:25">
      <c r="A15" s="120"/>
      <c r="B15" s="113"/>
      <c r="C15" s="113"/>
      <c r="D15" s="113"/>
      <c r="E15" s="113"/>
      <c r="F15" s="113"/>
      <c r="G15" s="113"/>
      <c r="H15" s="113"/>
      <c r="I15" s="113"/>
      <c r="J15" s="113" t="s">
        <v>114</v>
      </c>
      <c r="K15" s="113"/>
      <c r="L15" s="113"/>
      <c r="M15" s="115">
        <f>SUM(M16)</f>
        <v>298000</v>
      </c>
      <c r="N15" s="115">
        <f t="shared" ref="N15" si="3">SUM(N16)</f>
        <v>516000</v>
      </c>
      <c r="O15" s="116">
        <f t="shared" si="2"/>
        <v>173.15436241610738</v>
      </c>
      <c r="Q15" s="70"/>
      <c r="R15" s="70"/>
      <c r="S15" s="70"/>
      <c r="T15" s="70"/>
      <c r="U15" s="70"/>
      <c r="V15" s="70"/>
      <c r="W15" s="70"/>
      <c r="X15" s="70"/>
      <c r="Y15" s="70"/>
    </row>
    <row r="16" spans="1:25">
      <c r="A16" s="120"/>
      <c r="B16" s="113"/>
      <c r="C16" s="113"/>
      <c r="D16" s="113"/>
      <c r="E16" s="113"/>
      <c r="F16" s="113"/>
      <c r="G16" s="113"/>
      <c r="H16" s="113"/>
      <c r="I16" s="113" t="s">
        <v>115</v>
      </c>
      <c r="J16" s="113" t="s">
        <v>116</v>
      </c>
      <c r="K16" s="113"/>
      <c r="L16" s="113"/>
      <c r="M16" s="114">
        <f t="shared" ref="M16:N16" si="4">M18+M28+M33+M40</f>
        <v>298000</v>
      </c>
      <c r="N16" s="114">
        <f t="shared" si="4"/>
        <v>516000</v>
      </c>
      <c r="O16" s="116">
        <f t="shared" si="2"/>
        <v>173.15436241610738</v>
      </c>
      <c r="Q16" s="70"/>
      <c r="R16" s="70"/>
      <c r="S16" s="70"/>
      <c r="T16" s="70"/>
      <c r="U16" s="70"/>
      <c r="V16" s="70"/>
      <c r="W16" s="70"/>
      <c r="X16" s="70"/>
      <c r="Y16" s="70"/>
    </row>
    <row r="17" spans="1:25">
      <c r="A17" s="128" t="s">
        <v>117</v>
      </c>
      <c r="B17" s="129" t="s">
        <v>7</v>
      </c>
      <c r="C17" s="129"/>
      <c r="D17" s="129" t="s">
        <v>12</v>
      </c>
      <c r="E17" s="129" t="s">
        <v>9</v>
      </c>
      <c r="F17" s="129"/>
      <c r="G17" s="129"/>
      <c r="H17" s="129"/>
      <c r="I17" s="129"/>
      <c r="J17" s="129" t="s">
        <v>250</v>
      </c>
      <c r="K17" s="129"/>
      <c r="L17" s="129"/>
      <c r="M17" s="131"/>
      <c r="N17" s="131"/>
      <c r="O17" s="132">
        <v>0</v>
      </c>
      <c r="Q17" s="70"/>
      <c r="R17" s="70"/>
      <c r="S17" s="70"/>
      <c r="T17" s="70"/>
      <c r="U17" s="70"/>
      <c r="V17" s="70"/>
      <c r="W17" s="70"/>
      <c r="X17" s="70"/>
      <c r="Y17" s="70"/>
    </row>
    <row r="18" spans="1:25">
      <c r="A18" s="128"/>
      <c r="B18" s="129"/>
      <c r="C18" s="129"/>
      <c r="D18" s="129"/>
      <c r="E18" s="129"/>
      <c r="F18" s="129"/>
      <c r="G18" s="129"/>
      <c r="H18" s="129"/>
      <c r="I18" s="129"/>
      <c r="J18" s="129" t="s">
        <v>118</v>
      </c>
      <c r="K18" s="129"/>
      <c r="L18" s="129"/>
      <c r="M18" s="133">
        <f>M19+M23</f>
        <v>159000</v>
      </c>
      <c r="N18" s="133">
        <f t="shared" ref="N18" si="5">N19+N23</f>
        <v>319000</v>
      </c>
      <c r="O18" s="132">
        <f t="shared" si="2"/>
        <v>200.6289308176101</v>
      </c>
      <c r="Q18" s="70"/>
      <c r="R18" s="70"/>
      <c r="S18" s="70"/>
      <c r="T18" s="70"/>
      <c r="U18" s="70"/>
      <c r="V18" s="70"/>
      <c r="W18" s="70"/>
      <c r="X18" s="70"/>
      <c r="Y18" s="70"/>
    </row>
    <row r="19" spans="1:25">
      <c r="A19" s="136" t="s">
        <v>119</v>
      </c>
      <c r="B19" s="137" t="s">
        <v>7</v>
      </c>
      <c r="C19" s="137"/>
      <c r="D19" s="137" t="s">
        <v>12</v>
      </c>
      <c r="E19" s="137" t="s">
        <v>9</v>
      </c>
      <c r="F19" s="137"/>
      <c r="G19" s="137"/>
      <c r="H19" s="137"/>
      <c r="I19" s="137" t="s">
        <v>115</v>
      </c>
      <c r="J19" s="137" t="s">
        <v>120</v>
      </c>
      <c r="K19" s="137"/>
      <c r="L19" s="137"/>
      <c r="M19" s="138">
        <f>SUM(M20)</f>
        <v>108000</v>
      </c>
      <c r="N19" s="138">
        <f t="shared" ref="N19" si="6">SUM(N20)</f>
        <v>238000</v>
      </c>
      <c r="O19" s="140">
        <f t="shared" si="2"/>
        <v>220.37037037037038</v>
      </c>
      <c r="Q19" s="70"/>
      <c r="R19" s="70"/>
      <c r="S19" s="70"/>
      <c r="T19" s="70"/>
      <c r="U19" s="70"/>
      <c r="V19" s="70"/>
      <c r="W19" s="70"/>
      <c r="X19" s="70"/>
      <c r="Y19" s="70"/>
    </row>
    <row r="20" spans="1:25">
      <c r="A20" s="121" t="s">
        <v>119</v>
      </c>
      <c r="B20" s="54"/>
      <c r="C20" s="54"/>
      <c r="D20" s="54"/>
      <c r="E20" s="54"/>
      <c r="F20" s="54"/>
      <c r="G20" s="54"/>
      <c r="H20" s="54"/>
      <c r="I20" s="54" t="s">
        <v>115</v>
      </c>
      <c r="J20" s="54">
        <v>3</v>
      </c>
      <c r="K20" s="54" t="s">
        <v>14</v>
      </c>
      <c r="L20" s="54"/>
      <c r="M20" s="76">
        <v>108000</v>
      </c>
      <c r="N20" s="76">
        <f>N21</f>
        <v>238000</v>
      </c>
      <c r="O20" s="108">
        <f t="shared" si="2"/>
        <v>220.37037037037038</v>
      </c>
      <c r="Q20" s="70"/>
      <c r="R20" s="70"/>
      <c r="S20" s="70"/>
      <c r="T20" s="70"/>
      <c r="U20" s="70"/>
      <c r="V20" s="70"/>
      <c r="W20" s="70"/>
      <c r="X20" s="70"/>
      <c r="Y20" s="70"/>
    </row>
    <row r="21" spans="1:25">
      <c r="A21" s="121" t="s">
        <v>119</v>
      </c>
      <c r="B21" s="54"/>
      <c r="C21" s="54"/>
      <c r="D21" s="54"/>
      <c r="E21" s="54"/>
      <c r="F21" s="54"/>
      <c r="G21" s="54"/>
      <c r="H21" s="54"/>
      <c r="I21" s="54" t="s">
        <v>115</v>
      </c>
      <c r="J21" s="54">
        <v>32</v>
      </c>
      <c r="K21" s="54" t="s">
        <v>56</v>
      </c>
      <c r="L21" s="54"/>
      <c r="M21" s="53">
        <v>108000</v>
      </c>
      <c r="N21" s="53">
        <f>N22</f>
        <v>238000</v>
      </c>
      <c r="O21" s="108">
        <f t="shared" si="2"/>
        <v>220.37037037037038</v>
      </c>
      <c r="Q21" s="70"/>
      <c r="R21" s="70"/>
      <c r="S21" s="70"/>
      <c r="T21" s="70"/>
      <c r="U21" s="70"/>
      <c r="V21" s="70"/>
      <c r="W21" s="70"/>
      <c r="X21" s="70"/>
      <c r="Y21" s="70"/>
    </row>
    <row r="22" spans="1:25">
      <c r="A22" s="121" t="s">
        <v>119</v>
      </c>
      <c r="B22" s="54" t="s">
        <v>7</v>
      </c>
      <c r="C22" s="54"/>
      <c r="D22" s="54" t="s">
        <v>12</v>
      </c>
      <c r="E22" s="54" t="s">
        <v>9</v>
      </c>
      <c r="F22" s="54"/>
      <c r="G22" s="54"/>
      <c r="H22" s="54"/>
      <c r="I22" s="54" t="s">
        <v>115</v>
      </c>
      <c r="J22" s="54">
        <v>329</v>
      </c>
      <c r="K22" s="54" t="s">
        <v>60</v>
      </c>
      <c r="L22" s="54"/>
      <c r="M22" s="76">
        <v>108000</v>
      </c>
      <c r="N22" s="76">
        <v>238000</v>
      </c>
      <c r="O22" s="108">
        <f t="shared" si="2"/>
        <v>220.37037037037038</v>
      </c>
      <c r="Q22" s="70"/>
      <c r="R22" s="70"/>
      <c r="S22" s="70"/>
      <c r="T22" s="70"/>
      <c r="U22" s="70"/>
      <c r="V22" s="70"/>
      <c r="W22" s="70"/>
      <c r="X22" s="70"/>
      <c r="Y22" s="70"/>
    </row>
    <row r="23" spans="1:25">
      <c r="A23" s="136" t="s">
        <v>121</v>
      </c>
      <c r="B23" s="137" t="s">
        <v>122</v>
      </c>
      <c r="C23" s="137"/>
      <c r="D23" s="137" t="s">
        <v>12</v>
      </c>
      <c r="E23" s="137"/>
      <c r="F23" s="137"/>
      <c r="G23" s="137"/>
      <c r="H23" s="137"/>
      <c r="I23" s="137" t="s">
        <v>115</v>
      </c>
      <c r="J23" s="137" t="s">
        <v>123</v>
      </c>
      <c r="K23" s="137"/>
      <c r="L23" s="137"/>
      <c r="M23" s="138">
        <f>SUM(M24)</f>
        <v>51000</v>
      </c>
      <c r="N23" s="138">
        <f t="shared" ref="N23" si="7">SUM(N24)</f>
        <v>81000</v>
      </c>
      <c r="O23" s="140">
        <f t="shared" si="2"/>
        <v>158.8235294117647</v>
      </c>
      <c r="Q23" s="70"/>
      <c r="R23" s="70"/>
      <c r="S23" s="70"/>
      <c r="T23" s="70"/>
      <c r="U23" s="70"/>
      <c r="V23" s="70"/>
      <c r="W23" s="70"/>
      <c r="X23" s="70"/>
      <c r="Y23" s="70"/>
    </row>
    <row r="24" spans="1:25">
      <c r="A24" s="122" t="s">
        <v>121</v>
      </c>
      <c r="B24" s="54"/>
      <c r="C24" s="54"/>
      <c r="D24" s="54"/>
      <c r="E24" s="54"/>
      <c r="F24" s="54"/>
      <c r="G24" s="54"/>
      <c r="H24" s="54"/>
      <c r="I24" s="54" t="s">
        <v>115</v>
      </c>
      <c r="J24" s="54">
        <v>3</v>
      </c>
      <c r="K24" s="54" t="s">
        <v>14</v>
      </c>
      <c r="L24" s="54"/>
      <c r="M24" s="76">
        <f>SUM(M25)</f>
        <v>51000</v>
      </c>
      <c r="N24" s="76">
        <f>N25</f>
        <v>81000</v>
      </c>
      <c r="O24" s="108">
        <f t="shared" si="2"/>
        <v>158.8235294117647</v>
      </c>
      <c r="Q24" s="70"/>
      <c r="R24" s="70"/>
      <c r="S24" s="70"/>
      <c r="T24" s="70"/>
      <c r="U24" s="70"/>
      <c r="V24" s="70"/>
      <c r="W24" s="70"/>
      <c r="X24" s="70"/>
      <c r="Y24" s="70"/>
    </row>
    <row r="25" spans="1:25">
      <c r="A25" s="122" t="s">
        <v>121</v>
      </c>
      <c r="B25" s="54"/>
      <c r="C25" s="54"/>
      <c r="D25" s="54"/>
      <c r="E25" s="54"/>
      <c r="F25" s="54"/>
      <c r="G25" s="54"/>
      <c r="H25" s="54"/>
      <c r="I25" s="54" t="s">
        <v>115</v>
      </c>
      <c r="J25" s="54">
        <v>32</v>
      </c>
      <c r="K25" s="54" t="s">
        <v>56</v>
      </c>
      <c r="L25" s="54"/>
      <c r="M25" s="76">
        <f>SUM(M26:M27)</f>
        <v>51000</v>
      </c>
      <c r="N25" s="76">
        <f>N26+N27</f>
        <v>81000</v>
      </c>
      <c r="O25" s="108">
        <f t="shared" si="2"/>
        <v>158.8235294117647</v>
      </c>
      <c r="Q25" s="70"/>
      <c r="R25" s="70"/>
      <c r="S25" s="70"/>
      <c r="T25" s="70"/>
      <c r="U25" s="70"/>
      <c r="V25" s="70"/>
      <c r="W25" s="70"/>
      <c r="X25" s="70"/>
      <c r="Y25" s="70"/>
    </row>
    <row r="26" spans="1:25">
      <c r="A26" s="122" t="s">
        <v>121</v>
      </c>
      <c r="B26" s="54" t="s">
        <v>7</v>
      </c>
      <c r="C26" s="54"/>
      <c r="D26" s="54" t="s">
        <v>12</v>
      </c>
      <c r="E26" s="54"/>
      <c r="F26" s="54"/>
      <c r="G26" s="54"/>
      <c r="H26" s="54"/>
      <c r="I26" s="54" t="s">
        <v>115</v>
      </c>
      <c r="J26" s="83" t="s">
        <v>124</v>
      </c>
      <c r="K26" s="54" t="s">
        <v>125</v>
      </c>
      <c r="L26" s="54"/>
      <c r="M26" s="76">
        <v>1000</v>
      </c>
      <c r="N26" s="76">
        <v>9000</v>
      </c>
      <c r="O26" s="108">
        <f t="shared" si="2"/>
        <v>900</v>
      </c>
      <c r="Q26" s="70"/>
      <c r="R26" s="70"/>
      <c r="S26" s="70"/>
      <c r="T26" s="70"/>
      <c r="U26" s="70"/>
      <c r="V26" s="70"/>
      <c r="W26" s="70"/>
      <c r="X26" s="70"/>
      <c r="Y26" s="70"/>
    </row>
    <row r="27" spans="1:25">
      <c r="A27" s="122" t="s">
        <v>121</v>
      </c>
      <c r="B27" s="54" t="s">
        <v>7</v>
      </c>
      <c r="C27" s="54" t="s">
        <v>5</v>
      </c>
      <c r="D27" s="54" t="s">
        <v>12</v>
      </c>
      <c r="E27" s="54"/>
      <c r="F27" s="54"/>
      <c r="G27" s="54"/>
      <c r="H27" s="54"/>
      <c r="I27" s="54" t="s">
        <v>115</v>
      </c>
      <c r="J27" s="83" t="s">
        <v>126</v>
      </c>
      <c r="K27" s="54" t="s">
        <v>59</v>
      </c>
      <c r="L27" s="54"/>
      <c r="M27" s="76">
        <v>50000</v>
      </c>
      <c r="N27" s="76">
        <v>72000</v>
      </c>
      <c r="O27" s="108">
        <f t="shared" si="2"/>
        <v>144</v>
      </c>
      <c r="Q27" s="70"/>
      <c r="R27" s="70"/>
      <c r="S27" s="70"/>
      <c r="T27" s="70"/>
      <c r="U27" s="70"/>
      <c r="V27" s="70"/>
      <c r="W27" s="70"/>
      <c r="X27" s="70"/>
      <c r="Y27" s="70"/>
    </row>
    <row r="28" spans="1:25">
      <c r="A28" s="128" t="s">
        <v>127</v>
      </c>
      <c r="B28" s="129" t="s">
        <v>7</v>
      </c>
      <c r="C28" s="129"/>
      <c r="D28" s="129"/>
      <c r="E28" s="129"/>
      <c r="F28" s="129"/>
      <c r="G28" s="129"/>
      <c r="H28" s="129"/>
      <c r="I28" s="129"/>
      <c r="J28" s="129" t="s">
        <v>128</v>
      </c>
      <c r="K28" s="129" t="s">
        <v>129</v>
      </c>
      <c r="L28" s="129"/>
      <c r="M28" s="134">
        <v>15000</v>
      </c>
      <c r="N28" s="134">
        <f>N29</f>
        <v>15000</v>
      </c>
      <c r="O28" s="132">
        <f t="shared" si="2"/>
        <v>100</v>
      </c>
      <c r="Q28" s="70"/>
      <c r="R28" s="70"/>
      <c r="S28" s="70"/>
      <c r="T28" s="70"/>
      <c r="U28" s="70"/>
      <c r="V28" s="70"/>
      <c r="W28" s="70"/>
      <c r="X28" s="70"/>
      <c r="Y28" s="70"/>
    </row>
    <row r="29" spans="1:25">
      <c r="A29" s="136" t="s">
        <v>130</v>
      </c>
      <c r="B29" s="137" t="s">
        <v>7</v>
      </c>
      <c r="C29" s="137"/>
      <c r="D29" s="137"/>
      <c r="E29" s="137"/>
      <c r="F29" s="137"/>
      <c r="G29" s="137"/>
      <c r="H29" s="137"/>
      <c r="I29" s="137" t="s">
        <v>115</v>
      </c>
      <c r="J29" s="137" t="s">
        <v>131</v>
      </c>
      <c r="K29" s="137" t="s">
        <v>132</v>
      </c>
      <c r="L29" s="137"/>
      <c r="M29" s="139">
        <v>15000</v>
      </c>
      <c r="N29" s="139">
        <f>N30</f>
        <v>15000</v>
      </c>
      <c r="O29" s="140">
        <f t="shared" si="2"/>
        <v>100</v>
      </c>
      <c r="Q29" s="70"/>
      <c r="R29" s="70"/>
      <c r="S29" s="70"/>
      <c r="T29" s="70"/>
      <c r="U29" s="70"/>
      <c r="V29" s="70"/>
      <c r="W29" s="70"/>
      <c r="X29" s="70"/>
      <c r="Y29" s="70"/>
    </row>
    <row r="30" spans="1:25">
      <c r="A30" s="122" t="s">
        <v>130</v>
      </c>
      <c r="B30" s="54"/>
      <c r="C30" s="54"/>
      <c r="D30" s="54"/>
      <c r="E30" s="54"/>
      <c r="F30" s="54"/>
      <c r="G30" s="54"/>
      <c r="H30" s="54"/>
      <c r="I30" s="54" t="s">
        <v>115</v>
      </c>
      <c r="J30" s="54">
        <v>3</v>
      </c>
      <c r="K30" s="54" t="s">
        <v>14</v>
      </c>
      <c r="L30" s="54"/>
      <c r="M30" s="53">
        <v>15000</v>
      </c>
      <c r="N30" s="53">
        <f>N31</f>
        <v>15000</v>
      </c>
      <c r="O30" s="108">
        <f t="shared" si="2"/>
        <v>100</v>
      </c>
      <c r="Q30" s="70"/>
      <c r="R30" s="70"/>
      <c r="S30" s="70"/>
      <c r="T30" s="70"/>
      <c r="U30" s="70"/>
      <c r="V30" s="70"/>
      <c r="W30" s="70"/>
      <c r="X30" s="70"/>
      <c r="Y30" s="70"/>
    </row>
    <row r="31" spans="1:25">
      <c r="A31" s="122" t="s">
        <v>130</v>
      </c>
      <c r="B31" s="54"/>
      <c r="C31" s="54"/>
      <c r="D31" s="54"/>
      <c r="E31" s="54"/>
      <c r="F31" s="54"/>
      <c r="G31" s="54"/>
      <c r="H31" s="54"/>
      <c r="I31" s="54" t="s">
        <v>115</v>
      </c>
      <c r="J31" s="54">
        <v>38</v>
      </c>
      <c r="K31" s="54" t="s">
        <v>65</v>
      </c>
      <c r="L31" s="54"/>
      <c r="M31" s="53">
        <v>15000</v>
      </c>
      <c r="N31" s="53">
        <f>N32</f>
        <v>15000</v>
      </c>
      <c r="O31" s="108">
        <f t="shared" si="2"/>
        <v>100</v>
      </c>
    </row>
    <row r="32" spans="1:25">
      <c r="A32" s="122" t="s">
        <v>130</v>
      </c>
      <c r="B32" s="54" t="s">
        <v>7</v>
      </c>
      <c r="C32" s="54"/>
      <c r="D32" s="54"/>
      <c r="E32" s="54"/>
      <c r="F32" s="54"/>
      <c r="G32" s="54"/>
      <c r="H32" s="54"/>
      <c r="I32" s="54" t="s">
        <v>115</v>
      </c>
      <c r="J32" s="54">
        <v>381</v>
      </c>
      <c r="K32" s="54" t="s">
        <v>66</v>
      </c>
      <c r="L32" s="54"/>
      <c r="M32" s="53">
        <v>15000</v>
      </c>
      <c r="N32" s="53">
        <v>15000</v>
      </c>
      <c r="O32" s="108">
        <f t="shared" si="2"/>
        <v>100</v>
      </c>
    </row>
    <row r="33" spans="1:15">
      <c r="A33" s="128" t="s">
        <v>133</v>
      </c>
      <c r="B33" s="129" t="s">
        <v>7</v>
      </c>
      <c r="C33" s="129"/>
      <c r="D33" s="129"/>
      <c r="E33" s="129"/>
      <c r="F33" s="129"/>
      <c r="G33" s="129"/>
      <c r="H33" s="129"/>
      <c r="I33" s="129"/>
      <c r="J33" s="129" t="s">
        <v>134</v>
      </c>
      <c r="K33" s="129" t="s">
        <v>135</v>
      </c>
      <c r="L33" s="129"/>
      <c r="M33" s="134">
        <v>40000</v>
      </c>
      <c r="N33" s="134">
        <f>N34</f>
        <v>50000</v>
      </c>
      <c r="O33" s="132">
        <f t="shared" si="2"/>
        <v>125</v>
      </c>
    </row>
    <row r="34" spans="1:15">
      <c r="A34" s="136" t="s">
        <v>136</v>
      </c>
      <c r="B34" s="137" t="s">
        <v>7</v>
      </c>
      <c r="C34" s="137"/>
      <c r="D34" s="137"/>
      <c r="E34" s="137"/>
      <c r="F34" s="137"/>
      <c r="G34" s="137"/>
      <c r="H34" s="137"/>
      <c r="I34" s="137" t="s">
        <v>137</v>
      </c>
      <c r="J34" s="137" t="s">
        <v>131</v>
      </c>
      <c r="K34" s="137" t="s">
        <v>138</v>
      </c>
      <c r="L34" s="137"/>
      <c r="M34" s="139">
        <v>40000</v>
      </c>
      <c r="N34" s="139">
        <f>N35</f>
        <v>50000</v>
      </c>
      <c r="O34" s="140">
        <f t="shared" si="2"/>
        <v>125</v>
      </c>
    </row>
    <row r="35" spans="1:15">
      <c r="A35" s="121" t="s">
        <v>136</v>
      </c>
      <c r="B35" s="52"/>
      <c r="C35" s="52"/>
      <c r="D35" s="52"/>
      <c r="E35" s="52"/>
      <c r="F35" s="52"/>
      <c r="G35" s="52"/>
      <c r="H35" s="52"/>
      <c r="I35" s="52" t="s">
        <v>115</v>
      </c>
      <c r="J35" s="52">
        <v>3</v>
      </c>
      <c r="K35" s="52" t="s">
        <v>14</v>
      </c>
      <c r="L35" s="52"/>
      <c r="M35" s="53">
        <f>M36+M38</f>
        <v>40000</v>
      </c>
      <c r="N35" s="53">
        <f>N36+N38</f>
        <v>50000</v>
      </c>
      <c r="O35" s="108">
        <f t="shared" si="2"/>
        <v>125</v>
      </c>
    </row>
    <row r="36" spans="1:15">
      <c r="A36" s="121" t="s">
        <v>136</v>
      </c>
      <c r="B36" s="52"/>
      <c r="C36" s="52"/>
      <c r="D36" s="52"/>
      <c r="E36" s="52"/>
      <c r="F36" s="52"/>
      <c r="G36" s="52"/>
      <c r="H36" s="52"/>
      <c r="I36" s="52" t="s">
        <v>115</v>
      </c>
      <c r="J36" s="52" t="s">
        <v>139</v>
      </c>
      <c r="K36" s="52" t="s">
        <v>56</v>
      </c>
      <c r="L36" s="52"/>
      <c r="M36" s="53">
        <v>35000</v>
      </c>
      <c r="N36" s="53">
        <f>N37</f>
        <v>42000</v>
      </c>
      <c r="O36" s="108">
        <f t="shared" si="2"/>
        <v>120</v>
      </c>
    </row>
    <row r="37" spans="1:15">
      <c r="A37" s="121" t="s">
        <v>136</v>
      </c>
      <c r="B37" s="52" t="s">
        <v>7</v>
      </c>
      <c r="C37" s="52"/>
      <c r="D37" s="52"/>
      <c r="E37" s="52"/>
      <c r="F37" s="52"/>
      <c r="G37" s="52"/>
      <c r="H37" s="52"/>
      <c r="I37" s="52" t="s">
        <v>115</v>
      </c>
      <c r="J37" s="52" t="s">
        <v>140</v>
      </c>
      <c r="K37" s="52" t="s">
        <v>60</v>
      </c>
      <c r="L37" s="52"/>
      <c r="M37" s="53">
        <v>35000</v>
      </c>
      <c r="N37" s="53">
        <v>42000</v>
      </c>
      <c r="O37" s="108">
        <f t="shared" si="2"/>
        <v>120</v>
      </c>
    </row>
    <row r="38" spans="1:15">
      <c r="A38" s="121" t="s">
        <v>136</v>
      </c>
      <c r="B38" s="54"/>
      <c r="C38" s="54"/>
      <c r="D38" s="54"/>
      <c r="E38" s="54"/>
      <c r="F38" s="54"/>
      <c r="G38" s="54"/>
      <c r="H38" s="54"/>
      <c r="I38" s="54" t="s">
        <v>115</v>
      </c>
      <c r="J38" s="54">
        <v>38</v>
      </c>
      <c r="K38" s="54" t="s">
        <v>141</v>
      </c>
      <c r="L38" s="54"/>
      <c r="M38" s="53">
        <v>5000</v>
      </c>
      <c r="N38" s="53">
        <f>N39</f>
        <v>8000</v>
      </c>
      <c r="O38" s="108">
        <f t="shared" si="2"/>
        <v>160</v>
      </c>
    </row>
    <row r="39" spans="1:15">
      <c r="A39" s="121" t="s">
        <v>136</v>
      </c>
      <c r="B39" s="54" t="s">
        <v>7</v>
      </c>
      <c r="C39" s="54"/>
      <c r="D39" s="54"/>
      <c r="E39" s="54"/>
      <c r="F39" s="54"/>
      <c r="G39" s="54"/>
      <c r="H39" s="54"/>
      <c r="I39" s="54" t="s">
        <v>115</v>
      </c>
      <c r="J39" s="54">
        <v>381</v>
      </c>
      <c r="K39" s="54" t="s">
        <v>66</v>
      </c>
      <c r="L39" s="54"/>
      <c r="M39" s="53">
        <v>5000</v>
      </c>
      <c r="N39" s="53">
        <v>8000</v>
      </c>
      <c r="O39" s="108">
        <f t="shared" si="2"/>
        <v>160</v>
      </c>
    </row>
    <row r="40" spans="1:15">
      <c r="A40" s="128" t="s">
        <v>142</v>
      </c>
      <c r="B40" s="129" t="s">
        <v>7</v>
      </c>
      <c r="C40" s="129"/>
      <c r="D40" s="129"/>
      <c r="E40" s="129"/>
      <c r="F40" s="129"/>
      <c r="G40" s="129"/>
      <c r="H40" s="129"/>
      <c r="I40" s="129"/>
      <c r="J40" s="129" t="s">
        <v>143</v>
      </c>
      <c r="K40" s="129" t="s">
        <v>144</v>
      </c>
      <c r="L40" s="129"/>
      <c r="M40" s="134">
        <v>84000</v>
      </c>
      <c r="N40" s="134">
        <f>N41</f>
        <v>132000</v>
      </c>
      <c r="O40" s="132">
        <f t="shared" si="2"/>
        <v>157.14285714285714</v>
      </c>
    </row>
    <row r="41" spans="1:15">
      <c r="A41" s="136" t="s">
        <v>145</v>
      </c>
      <c r="B41" s="137" t="s">
        <v>7</v>
      </c>
      <c r="C41" s="137"/>
      <c r="D41" s="137"/>
      <c r="E41" s="137"/>
      <c r="F41" s="137"/>
      <c r="G41" s="137"/>
      <c r="H41" s="137"/>
      <c r="I41" s="137" t="s">
        <v>137</v>
      </c>
      <c r="J41" s="137" t="s">
        <v>131</v>
      </c>
      <c r="K41" s="137" t="s">
        <v>146</v>
      </c>
      <c r="L41" s="137"/>
      <c r="M41" s="139">
        <v>84000</v>
      </c>
      <c r="N41" s="139">
        <f>N42</f>
        <v>132000</v>
      </c>
      <c r="O41" s="140">
        <f t="shared" si="2"/>
        <v>157.14285714285714</v>
      </c>
    </row>
    <row r="42" spans="1:15">
      <c r="A42" s="121" t="s">
        <v>145</v>
      </c>
      <c r="B42" s="52"/>
      <c r="C42" s="52"/>
      <c r="D42" s="52"/>
      <c r="E42" s="52"/>
      <c r="F42" s="52"/>
      <c r="G42" s="52"/>
      <c r="H42" s="52"/>
      <c r="I42" s="52" t="s">
        <v>115</v>
      </c>
      <c r="J42" s="52">
        <v>3</v>
      </c>
      <c r="K42" s="52" t="s">
        <v>14</v>
      </c>
      <c r="L42" s="52"/>
      <c r="M42" s="53">
        <v>84000</v>
      </c>
      <c r="N42" s="53">
        <f>N43</f>
        <v>132000</v>
      </c>
      <c r="O42" s="108">
        <f t="shared" si="2"/>
        <v>157.14285714285714</v>
      </c>
    </row>
    <row r="43" spans="1:15">
      <c r="A43" s="121" t="s">
        <v>145</v>
      </c>
      <c r="B43" s="54"/>
      <c r="C43" s="54"/>
      <c r="D43" s="54"/>
      <c r="E43" s="54"/>
      <c r="F43" s="54"/>
      <c r="G43" s="54"/>
      <c r="H43" s="54"/>
      <c r="I43" s="54" t="s">
        <v>115</v>
      </c>
      <c r="J43" s="54">
        <v>38</v>
      </c>
      <c r="K43" s="54" t="s">
        <v>141</v>
      </c>
      <c r="L43" s="54"/>
      <c r="M43" s="53">
        <v>84000</v>
      </c>
      <c r="N43" s="53">
        <f>N44</f>
        <v>132000</v>
      </c>
      <c r="O43" s="108">
        <f t="shared" si="2"/>
        <v>157.14285714285714</v>
      </c>
    </row>
    <row r="44" spans="1:15">
      <c r="A44" s="121" t="s">
        <v>145</v>
      </c>
      <c r="B44" s="54" t="s">
        <v>7</v>
      </c>
      <c r="C44" s="54"/>
      <c r="D44" s="54"/>
      <c r="E44" s="54"/>
      <c r="F44" s="54"/>
      <c r="G44" s="54"/>
      <c r="H44" s="54"/>
      <c r="I44" s="54" t="s">
        <v>115</v>
      </c>
      <c r="J44" s="54">
        <v>381</v>
      </c>
      <c r="K44" s="54" t="s">
        <v>66</v>
      </c>
      <c r="L44" s="54"/>
      <c r="M44" s="53">
        <v>84000</v>
      </c>
      <c r="N44" s="53">
        <v>132000</v>
      </c>
      <c r="O44" s="108">
        <f t="shared" si="2"/>
        <v>157.14285714285714</v>
      </c>
    </row>
    <row r="45" spans="1:15">
      <c r="A45" s="120"/>
      <c r="B45" s="113"/>
      <c r="C45" s="113"/>
      <c r="D45" s="113"/>
      <c r="E45" s="113"/>
      <c r="F45" s="113"/>
      <c r="G45" s="113"/>
      <c r="H45" s="113"/>
      <c r="I45" s="113"/>
      <c r="J45" s="113" t="s">
        <v>147</v>
      </c>
      <c r="K45" s="113"/>
      <c r="L45" s="113"/>
      <c r="M45" s="115">
        <f>M46+M112+M123+M167+M189+M216+M229</f>
        <v>6423000</v>
      </c>
      <c r="N45" s="115">
        <f>N46+N112+N123+N167+N189+N216+N229</f>
        <v>8225946</v>
      </c>
      <c r="O45" s="116">
        <f t="shared" si="2"/>
        <v>128.07015413358243</v>
      </c>
    </row>
    <row r="46" spans="1:15">
      <c r="A46" s="120"/>
      <c r="B46" s="113"/>
      <c r="C46" s="113"/>
      <c r="D46" s="113"/>
      <c r="E46" s="113"/>
      <c r="F46" s="113"/>
      <c r="G46" s="113"/>
      <c r="H46" s="113"/>
      <c r="I46" s="113"/>
      <c r="J46" s="113" t="s">
        <v>148</v>
      </c>
      <c r="K46" s="113"/>
      <c r="L46" s="113"/>
      <c r="M46" s="114">
        <f>SUM(M47)</f>
        <v>1864000</v>
      </c>
      <c r="N46" s="114">
        <f t="shared" ref="N46" si="8">SUM(N47)</f>
        <v>2516746</v>
      </c>
      <c r="O46" s="116">
        <f t="shared" si="2"/>
        <v>135.01856223175966</v>
      </c>
    </row>
    <row r="47" spans="1:15">
      <c r="A47" s="120"/>
      <c r="B47" s="113"/>
      <c r="C47" s="113"/>
      <c r="D47" s="113"/>
      <c r="E47" s="113"/>
      <c r="F47" s="113"/>
      <c r="G47" s="113"/>
      <c r="H47" s="113"/>
      <c r="I47" s="113" t="s">
        <v>149</v>
      </c>
      <c r="J47" s="113" t="s">
        <v>116</v>
      </c>
      <c r="K47" s="113"/>
      <c r="L47" s="113"/>
      <c r="M47" s="114">
        <f>SUM(M48)</f>
        <v>1864000</v>
      </c>
      <c r="N47" s="114">
        <f t="shared" ref="N47" si="9">SUM(N48)</f>
        <v>2516746</v>
      </c>
      <c r="O47" s="116">
        <f t="shared" si="2"/>
        <v>135.01856223175966</v>
      </c>
    </row>
    <row r="48" spans="1:15">
      <c r="A48" s="128" t="s">
        <v>150</v>
      </c>
      <c r="B48" s="129" t="s">
        <v>7</v>
      </c>
      <c r="C48" s="129" t="s">
        <v>8</v>
      </c>
      <c r="D48" s="129" t="s">
        <v>12</v>
      </c>
      <c r="E48" s="129" t="s">
        <v>9</v>
      </c>
      <c r="F48" s="129"/>
      <c r="G48" s="129"/>
      <c r="H48" s="129"/>
      <c r="I48" s="129"/>
      <c r="J48" s="129" t="s">
        <v>151</v>
      </c>
      <c r="K48" s="129"/>
      <c r="L48" s="129"/>
      <c r="M48" s="130">
        <f>M49+M66+M70+M74+M80+M86+M92</f>
        <v>1864000</v>
      </c>
      <c r="N48" s="130">
        <f>N49+N66+N70+N74+N80+N86+N92+N108+N96+N100+N104</f>
        <v>2516746</v>
      </c>
      <c r="O48" s="132">
        <f t="shared" si="2"/>
        <v>135.01856223175966</v>
      </c>
    </row>
    <row r="49" spans="1:15">
      <c r="A49" s="136" t="s">
        <v>152</v>
      </c>
      <c r="B49" s="137" t="s">
        <v>7</v>
      </c>
      <c r="C49" s="137"/>
      <c r="D49" s="137" t="s">
        <v>12</v>
      </c>
      <c r="E49" s="137"/>
      <c r="F49" s="137"/>
      <c r="G49" s="137"/>
      <c r="H49" s="137"/>
      <c r="I49" s="137" t="s">
        <v>149</v>
      </c>
      <c r="J49" s="137" t="s">
        <v>153</v>
      </c>
      <c r="K49" s="137"/>
      <c r="L49" s="137"/>
      <c r="M49" s="138">
        <f>SUM(M50)</f>
        <v>1634000</v>
      </c>
      <c r="N49" s="138">
        <f t="shared" ref="N49" si="10">SUM(N50)</f>
        <v>2083371</v>
      </c>
      <c r="O49" s="140">
        <f t="shared" si="2"/>
        <v>127.50128518971849</v>
      </c>
    </row>
    <row r="50" spans="1:15">
      <c r="A50" s="122" t="s">
        <v>152</v>
      </c>
      <c r="B50" s="54"/>
      <c r="C50" s="54"/>
      <c r="D50" s="54"/>
      <c r="E50" s="54"/>
      <c r="F50" s="54"/>
      <c r="G50" s="54"/>
      <c r="H50" s="54"/>
      <c r="I50" s="54" t="s">
        <v>149</v>
      </c>
      <c r="J50" s="54">
        <v>3</v>
      </c>
      <c r="K50" s="54" t="s">
        <v>14</v>
      </c>
      <c r="L50" s="54"/>
      <c r="M50" s="76">
        <f>M51+M57+M62</f>
        <v>1634000</v>
      </c>
      <c r="N50" s="76">
        <f>N51+N57+N62+N64</f>
        <v>2083371</v>
      </c>
      <c r="O50" s="108">
        <f t="shared" si="2"/>
        <v>127.50128518971849</v>
      </c>
    </row>
    <row r="51" spans="1:15">
      <c r="A51" s="122" t="s">
        <v>152</v>
      </c>
      <c r="B51" s="54"/>
      <c r="C51" s="54"/>
      <c r="D51" s="54"/>
      <c r="E51" s="54"/>
      <c r="F51" s="54"/>
      <c r="G51" s="54"/>
      <c r="H51" s="54"/>
      <c r="I51" s="54" t="s">
        <v>149</v>
      </c>
      <c r="J51" s="54">
        <v>31</v>
      </c>
      <c r="K51" s="54" t="s">
        <v>48</v>
      </c>
      <c r="L51" s="54"/>
      <c r="M51" s="76">
        <f>SUM(M52:M56)</f>
        <v>1273000</v>
      </c>
      <c r="N51" s="76">
        <f>SUM(N52:N56)</f>
        <v>1462300</v>
      </c>
      <c r="O51" s="108">
        <f t="shared" si="2"/>
        <v>114.87038491751767</v>
      </c>
    </row>
    <row r="52" spans="1:15">
      <c r="A52" s="122" t="s">
        <v>152</v>
      </c>
      <c r="B52" s="54" t="s">
        <v>7</v>
      </c>
      <c r="C52" s="54"/>
      <c r="D52" s="54"/>
      <c r="E52" s="54"/>
      <c r="F52" s="54"/>
      <c r="G52" s="54"/>
      <c r="H52" s="54"/>
      <c r="I52" s="54" t="s">
        <v>149</v>
      </c>
      <c r="J52" s="54">
        <v>311</v>
      </c>
      <c r="K52" s="54" t="s">
        <v>49</v>
      </c>
      <c r="L52" s="54"/>
      <c r="M52" s="76">
        <v>515000</v>
      </c>
      <c r="N52" s="76">
        <v>525000</v>
      </c>
      <c r="O52" s="108">
        <f t="shared" si="2"/>
        <v>101.94174757281553</v>
      </c>
    </row>
    <row r="53" spans="1:15">
      <c r="A53" s="122" t="s">
        <v>152</v>
      </c>
      <c r="B53" s="54"/>
      <c r="C53" s="54"/>
      <c r="D53" s="54"/>
      <c r="E53" s="54"/>
      <c r="F53" s="54"/>
      <c r="G53" s="54"/>
      <c r="H53" s="54"/>
      <c r="I53" s="54" t="s">
        <v>149</v>
      </c>
      <c r="J53" s="54" t="s">
        <v>50</v>
      </c>
      <c r="K53" s="54" t="s">
        <v>51</v>
      </c>
      <c r="L53" s="54"/>
      <c r="M53" s="76">
        <v>560000</v>
      </c>
      <c r="N53" s="76">
        <v>748000</v>
      </c>
      <c r="O53" s="108">
        <f t="shared" si="2"/>
        <v>133.57142857142856</v>
      </c>
    </row>
    <row r="54" spans="1:15">
      <c r="A54" s="122" t="s">
        <v>152</v>
      </c>
      <c r="B54" s="54" t="s">
        <v>7</v>
      </c>
      <c r="C54" s="54"/>
      <c r="D54" s="54"/>
      <c r="E54" s="54"/>
      <c r="F54" s="54"/>
      <c r="G54" s="54"/>
      <c r="H54" s="54"/>
      <c r="I54" s="54" t="s">
        <v>149</v>
      </c>
      <c r="J54" s="54">
        <v>312</v>
      </c>
      <c r="K54" s="54" t="s">
        <v>52</v>
      </c>
      <c r="L54" s="54"/>
      <c r="M54" s="53">
        <v>15000</v>
      </c>
      <c r="N54" s="53">
        <v>19300</v>
      </c>
      <c r="O54" s="108">
        <f t="shared" si="2"/>
        <v>128.66666666666666</v>
      </c>
    </row>
    <row r="55" spans="1:15">
      <c r="A55" s="122" t="s">
        <v>152</v>
      </c>
      <c r="B55" s="54" t="s">
        <v>7</v>
      </c>
      <c r="C55" s="54"/>
      <c r="D55" s="54"/>
      <c r="E55" s="54"/>
      <c r="F55" s="54"/>
      <c r="G55" s="54"/>
      <c r="H55" s="54"/>
      <c r="I55" s="54" t="s">
        <v>149</v>
      </c>
      <c r="J55" s="54">
        <v>313</v>
      </c>
      <c r="K55" s="54" t="s">
        <v>53</v>
      </c>
      <c r="L55" s="54"/>
      <c r="M55" s="53">
        <v>83000</v>
      </c>
      <c r="N55" s="84">
        <v>95000</v>
      </c>
      <c r="O55" s="108">
        <f t="shared" si="2"/>
        <v>114.45783132530121</v>
      </c>
    </row>
    <row r="56" spans="1:15">
      <c r="A56" s="122" t="s">
        <v>152</v>
      </c>
      <c r="B56" s="54"/>
      <c r="C56" s="54"/>
      <c r="D56" s="54"/>
      <c r="E56" s="54"/>
      <c r="F56" s="54"/>
      <c r="G56" s="54"/>
      <c r="H56" s="54"/>
      <c r="I56" s="54" t="s">
        <v>149</v>
      </c>
      <c r="J56" s="54" t="s">
        <v>54</v>
      </c>
      <c r="K56" s="54" t="s">
        <v>55</v>
      </c>
      <c r="L56" s="54"/>
      <c r="M56" s="53">
        <v>100000</v>
      </c>
      <c r="N56" s="84">
        <v>75000</v>
      </c>
      <c r="O56" s="108">
        <f t="shared" si="2"/>
        <v>75</v>
      </c>
    </row>
    <row r="57" spans="1:15">
      <c r="A57" s="122" t="s">
        <v>152</v>
      </c>
      <c r="B57" s="54"/>
      <c r="C57" s="54"/>
      <c r="D57" s="54"/>
      <c r="E57" s="54"/>
      <c r="F57" s="54"/>
      <c r="G57" s="54"/>
      <c r="H57" s="54"/>
      <c r="I57" s="54" t="s">
        <v>149</v>
      </c>
      <c r="J57" s="54">
        <v>32</v>
      </c>
      <c r="K57" s="54" t="s">
        <v>56</v>
      </c>
      <c r="L57" s="54"/>
      <c r="M57" s="76">
        <f>SUM(M58:M61)</f>
        <v>356000</v>
      </c>
      <c r="N57" s="76">
        <f>SUM(N58:N61)</f>
        <v>593000</v>
      </c>
      <c r="O57" s="108">
        <f t="shared" si="2"/>
        <v>166.57303370786516</v>
      </c>
    </row>
    <row r="58" spans="1:15">
      <c r="A58" s="122" t="s">
        <v>152</v>
      </c>
      <c r="B58" s="54" t="s">
        <v>7</v>
      </c>
      <c r="C58" s="54"/>
      <c r="D58" s="54" t="s">
        <v>5</v>
      </c>
      <c r="E58" s="54"/>
      <c r="F58" s="54"/>
      <c r="G58" s="54"/>
      <c r="H58" s="54"/>
      <c r="I58" s="54" t="s">
        <v>149</v>
      </c>
      <c r="J58" s="54">
        <v>321</v>
      </c>
      <c r="K58" s="54" t="s">
        <v>57</v>
      </c>
      <c r="L58" s="54"/>
      <c r="M58" s="53">
        <v>20000</v>
      </c>
      <c r="N58" s="53">
        <v>38000</v>
      </c>
      <c r="O58" s="108">
        <f t="shared" si="2"/>
        <v>190</v>
      </c>
    </row>
    <row r="59" spans="1:15">
      <c r="A59" s="122" t="s">
        <v>152</v>
      </c>
      <c r="B59" s="54" t="s">
        <v>7</v>
      </c>
      <c r="C59" s="54"/>
      <c r="D59" s="54" t="s">
        <v>12</v>
      </c>
      <c r="E59" s="54" t="s">
        <v>5</v>
      </c>
      <c r="F59" s="54"/>
      <c r="G59" s="54"/>
      <c r="H59" s="54"/>
      <c r="I59" s="54" t="s">
        <v>149</v>
      </c>
      <c r="J59" s="54">
        <v>322</v>
      </c>
      <c r="K59" s="54" t="s">
        <v>125</v>
      </c>
      <c r="L59" s="54"/>
      <c r="M59" s="53">
        <v>99000</v>
      </c>
      <c r="N59" s="53">
        <v>90000</v>
      </c>
      <c r="O59" s="108">
        <f t="shared" si="2"/>
        <v>90.909090909090907</v>
      </c>
    </row>
    <row r="60" spans="1:15">
      <c r="A60" s="122" t="s">
        <v>152</v>
      </c>
      <c r="B60" s="54" t="s">
        <v>7</v>
      </c>
      <c r="C60" s="54"/>
      <c r="D60" s="54" t="s">
        <v>12</v>
      </c>
      <c r="E60" s="54" t="s">
        <v>9</v>
      </c>
      <c r="F60" s="54"/>
      <c r="G60" s="54"/>
      <c r="H60" s="54"/>
      <c r="I60" s="54" t="s">
        <v>149</v>
      </c>
      <c r="J60" s="54">
        <v>323</v>
      </c>
      <c r="K60" s="54" t="s">
        <v>59</v>
      </c>
      <c r="L60" s="54"/>
      <c r="M60" s="53">
        <v>180000</v>
      </c>
      <c r="N60" s="53">
        <v>400000</v>
      </c>
      <c r="O60" s="108">
        <f t="shared" si="2"/>
        <v>222.22222222222223</v>
      </c>
    </row>
    <row r="61" spans="1:15">
      <c r="A61" s="122" t="s">
        <v>152</v>
      </c>
      <c r="B61" s="54" t="s">
        <v>7</v>
      </c>
      <c r="C61" s="54"/>
      <c r="D61" s="54" t="s">
        <v>12</v>
      </c>
      <c r="E61" s="54" t="s">
        <v>9</v>
      </c>
      <c r="F61" s="54"/>
      <c r="G61" s="54"/>
      <c r="H61" s="54"/>
      <c r="I61" s="54" t="s">
        <v>149</v>
      </c>
      <c r="J61" s="54">
        <v>329</v>
      </c>
      <c r="K61" s="54" t="s">
        <v>60</v>
      </c>
      <c r="L61" s="54"/>
      <c r="M61" s="53">
        <v>57000</v>
      </c>
      <c r="N61" s="53">
        <v>65000</v>
      </c>
      <c r="O61" s="108">
        <f t="shared" si="2"/>
        <v>114.03508771929825</v>
      </c>
    </row>
    <row r="62" spans="1:15">
      <c r="A62" s="122" t="s">
        <v>152</v>
      </c>
      <c r="B62" s="54"/>
      <c r="C62" s="54"/>
      <c r="D62" s="54"/>
      <c r="E62" s="54"/>
      <c r="F62" s="54"/>
      <c r="G62" s="54"/>
      <c r="H62" s="54"/>
      <c r="I62" s="54" t="s">
        <v>149</v>
      </c>
      <c r="J62" s="54">
        <v>34</v>
      </c>
      <c r="K62" s="54" t="s">
        <v>61</v>
      </c>
      <c r="L62" s="54"/>
      <c r="M62" s="85">
        <v>5000</v>
      </c>
      <c r="N62" s="85">
        <f>N63</f>
        <v>8000</v>
      </c>
      <c r="O62" s="108">
        <f t="shared" si="2"/>
        <v>160</v>
      </c>
    </row>
    <row r="63" spans="1:15">
      <c r="A63" s="122" t="s">
        <v>152</v>
      </c>
      <c r="B63" s="54" t="s">
        <v>7</v>
      </c>
      <c r="C63" s="54"/>
      <c r="D63" s="54"/>
      <c r="E63" s="54"/>
      <c r="F63" s="54"/>
      <c r="G63" s="54"/>
      <c r="H63" s="54"/>
      <c r="I63" s="54" t="s">
        <v>149</v>
      </c>
      <c r="J63" s="54">
        <v>343</v>
      </c>
      <c r="K63" s="54" t="s">
        <v>62</v>
      </c>
      <c r="L63" s="54"/>
      <c r="M63" s="53">
        <v>5000</v>
      </c>
      <c r="N63" s="53">
        <v>8000</v>
      </c>
      <c r="O63" s="108">
        <f t="shared" si="2"/>
        <v>160</v>
      </c>
    </row>
    <row r="64" spans="1:15" s="65" customFormat="1">
      <c r="A64" s="122" t="s">
        <v>152</v>
      </c>
      <c r="B64" s="54"/>
      <c r="C64" s="54"/>
      <c r="D64" s="54"/>
      <c r="E64" s="54"/>
      <c r="F64" s="54"/>
      <c r="G64" s="54"/>
      <c r="H64" s="54"/>
      <c r="I64" s="54" t="s">
        <v>149</v>
      </c>
      <c r="J64" s="54" t="s">
        <v>279</v>
      </c>
      <c r="K64" s="188" t="s">
        <v>141</v>
      </c>
      <c r="L64" s="188"/>
      <c r="M64" s="53">
        <v>0</v>
      </c>
      <c r="N64" s="53">
        <v>20071</v>
      </c>
      <c r="O64" s="108">
        <v>0</v>
      </c>
    </row>
    <row r="65" spans="1:15" s="65" customFormat="1">
      <c r="A65" s="122" t="s">
        <v>152</v>
      </c>
      <c r="B65" s="54"/>
      <c r="C65" s="54"/>
      <c r="D65" s="54"/>
      <c r="E65" s="54"/>
      <c r="F65" s="54"/>
      <c r="G65" s="54"/>
      <c r="H65" s="54"/>
      <c r="I65" s="54" t="s">
        <v>149</v>
      </c>
      <c r="J65" s="54" t="s">
        <v>277</v>
      </c>
      <c r="K65" s="188" t="s">
        <v>278</v>
      </c>
      <c r="L65" s="188"/>
      <c r="M65" s="53">
        <v>0</v>
      </c>
      <c r="N65" s="53">
        <v>20071</v>
      </c>
      <c r="O65" s="108">
        <v>0</v>
      </c>
    </row>
    <row r="66" spans="1:15">
      <c r="A66" s="136" t="s">
        <v>154</v>
      </c>
      <c r="B66" s="137" t="s">
        <v>7</v>
      </c>
      <c r="C66" s="137"/>
      <c r="D66" s="137" t="s">
        <v>12</v>
      </c>
      <c r="E66" s="137" t="s">
        <v>9</v>
      </c>
      <c r="F66" s="137"/>
      <c r="G66" s="137"/>
      <c r="H66" s="137"/>
      <c r="I66" s="137" t="s">
        <v>149</v>
      </c>
      <c r="J66" s="137" t="s">
        <v>155</v>
      </c>
      <c r="K66" s="137"/>
      <c r="L66" s="137"/>
      <c r="M66" s="139">
        <v>20000</v>
      </c>
      <c r="N66" s="139">
        <f>N67</f>
        <v>28000</v>
      </c>
      <c r="O66" s="140">
        <f t="shared" si="2"/>
        <v>140</v>
      </c>
    </row>
    <row r="67" spans="1:15">
      <c r="A67" s="122" t="s">
        <v>154</v>
      </c>
      <c r="B67" s="54"/>
      <c r="C67" s="54"/>
      <c r="D67" s="54"/>
      <c r="E67" s="54"/>
      <c r="F67" s="54"/>
      <c r="G67" s="54"/>
      <c r="H67" s="54"/>
      <c r="I67" s="54" t="s">
        <v>149</v>
      </c>
      <c r="J67" s="83" t="s">
        <v>156</v>
      </c>
      <c r="K67" s="54" t="s">
        <v>14</v>
      </c>
      <c r="L67" s="54"/>
      <c r="M67" s="53">
        <v>20000</v>
      </c>
      <c r="N67" s="53">
        <f>N68</f>
        <v>28000</v>
      </c>
      <c r="O67" s="108">
        <f t="shared" si="2"/>
        <v>140</v>
      </c>
    </row>
    <row r="68" spans="1:15">
      <c r="A68" s="122" t="s">
        <v>154</v>
      </c>
      <c r="B68" s="54"/>
      <c r="C68" s="54"/>
      <c r="D68" s="54"/>
      <c r="E68" s="54"/>
      <c r="F68" s="54"/>
      <c r="G68" s="54"/>
      <c r="H68" s="54"/>
      <c r="I68" s="54" t="s">
        <v>149</v>
      </c>
      <c r="J68" s="83" t="s">
        <v>139</v>
      </c>
      <c r="K68" s="54" t="s">
        <v>56</v>
      </c>
      <c r="L68" s="54"/>
      <c r="M68" s="53">
        <v>20000</v>
      </c>
      <c r="N68" s="53">
        <f>N69</f>
        <v>28000</v>
      </c>
      <c r="O68" s="108">
        <f t="shared" si="2"/>
        <v>140</v>
      </c>
    </row>
    <row r="69" spans="1:15">
      <c r="A69" s="122" t="s">
        <v>154</v>
      </c>
      <c r="B69" s="54" t="s">
        <v>7</v>
      </c>
      <c r="C69" s="54"/>
      <c r="D69" s="54" t="s">
        <v>12</v>
      </c>
      <c r="E69" s="54" t="s">
        <v>9</v>
      </c>
      <c r="F69" s="54"/>
      <c r="G69" s="54"/>
      <c r="H69" s="54"/>
      <c r="I69" s="54" t="s">
        <v>149</v>
      </c>
      <c r="J69" s="83" t="s">
        <v>126</v>
      </c>
      <c r="K69" s="54" t="s">
        <v>59</v>
      </c>
      <c r="L69" s="54"/>
      <c r="M69" s="53">
        <v>20000</v>
      </c>
      <c r="N69" s="53">
        <v>28000</v>
      </c>
      <c r="O69" s="108">
        <f t="shared" si="2"/>
        <v>140</v>
      </c>
    </row>
    <row r="70" spans="1:15">
      <c r="A70" s="136" t="s">
        <v>259</v>
      </c>
      <c r="B70" s="137" t="s">
        <v>7</v>
      </c>
      <c r="C70" s="137"/>
      <c r="D70" s="137" t="s">
        <v>12</v>
      </c>
      <c r="E70" s="137"/>
      <c r="F70" s="137"/>
      <c r="G70" s="137"/>
      <c r="H70" s="137"/>
      <c r="I70" s="137" t="s">
        <v>149</v>
      </c>
      <c r="J70" s="137" t="s">
        <v>258</v>
      </c>
      <c r="K70" s="137"/>
      <c r="L70" s="137"/>
      <c r="M70" s="139">
        <v>20000</v>
      </c>
      <c r="N70" s="139">
        <f>N71</f>
        <v>35000</v>
      </c>
      <c r="O70" s="140">
        <f t="shared" si="2"/>
        <v>175</v>
      </c>
    </row>
    <row r="71" spans="1:15">
      <c r="A71" s="123" t="s">
        <v>259</v>
      </c>
      <c r="B71" s="54"/>
      <c r="C71" s="54"/>
      <c r="D71" s="54"/>
      <c r="E71" s="54"/>
      <c r="F71" s="54"/>
      <c r="G71" s="54"/>
      <c r="H71" s="54"/>
      <c r="I71" s="54" t="s">
        <v>149</v>
      </c>
      <c r="J71" s="83" t="s">
        <v>15</v>
      </c>
      <c r="K71" s="54" t="s">
        <v>16</v>
      </c>
      <c r="L71" s="54"/>
      <c r="M71" s="53">
        <v>20000</v>
      </c>
      <c r="N71" s="53">
        <f>N72</f>
        <v>35000</v>
      </c>
      <c r="O71" s="108">
        <f t="shared" si="2"/>
        <v>175</v>
      </c>
    </row>
    <row r="72" spans="1:15">
      <c r="A72" s="123" t="s">
        <v>259</v>
      </c>
      <c r="B72" s="54"/>
      <c r="C72" s="54"/>
      <c r="D72" s="54"/>
      <c r="E72" s="54"/>
      <c r="F72" s="54"/>
      <c r="G72" s="54"/>
      <c r="H72" s="54"/>
      <c r="I72" s="54" t="s">
        <v>149</v>
      </c>
      <c r="J72" s="83" t="s">
        <v>157</v>
      </c>
      <c r="K72" s="54" t="s">
        <v>72</v>
      </c>
      <c r="L72" s="54"/>
      <c r="M72" s="53">
        <v>20000</v>
      </c>
      <c r="N72" s="53">
        <f>N73</f>
        <v>35000</v>
      </c>
      <c r="O72" s="108">
        <f t="shared" si="2"/>
        <v>175</v>
      </c>
    </row>
    <row r="73" spans="1:15">
      <c r="A73" s="123" t="s">
        <v>259</v>
      </c>
      <c r="B73" s="54" t="s">
        <v>7</v>
      </c>
      <c r="C73" s="54"/>
      <c r="D73" s="54" t="s">
        <v>12</v>
      </c>
      <c r="E73" s="54"/>
      <c r="F73" s="54"/>
      <c r="G73" s="54"/>
      <c r="H73" s="54"/>
      <c r="I73" s="54" t="s">
        <v>149</v>
      </c>
      <c r="J73" s="83" t="s">
        <v>74</v>
      </c>
      <c r="K73" s="54" t="s">
        <v>75</v>
      </c>
      <c r="L73" s="54"/>
      <c r="M73" s="53">
        <v>20000</v>
      </c>
      <c r="N73" s="53">
        <v>35000</v>
      </c>
      <c r="O73" s="108">
        <f t="shared" si="2"/>
        <v>175</v>
      </c>
    </row>
    <row r="74" spans="1:15">
      <c r="A74" s="136" t="s">
        <v>266</v>
      </c>
      <c r="B74" s="137" t="s">
        <v>7</v>
      </c>
      <c r="C74" s="137"/>
      <c r="D74" s="137" t="s">
        <v>12</v>
      </c>
      <c r="E74" s="137"/>
      <c r="F74" s="137"/>
      <c r="G74" s="137"/>
      <c r="H74" s="137"/>
      <c r="I74" s="137" t="s">
        <v>149</v>
      </c>
      <c r="J74" s="137" t="s">
        <v>260</v>
      </c>
      <c r="K74" s="137"/>
      <c r="L74" s="137"/>
      <c r="M74" s="139">
        <v>60000</v>
      </c>
      <c r="N74" s="139">
        <f>N75</f>
        <v>82500</v>
      </c>
      <c r="O74" s="140">
        <f t="shared" si="2"/>
        <v>137.5</v>
      </c>
    </row>
    <row r="75" spans="1:15">
      <c r="A75" s="123" t="s">
        <v>266</v>
      </c>
      <c r="B75" s="54"/>
      <c r="C75" s="54"/>
      <c r="D75" s="54"/>
      <c r="E75" s="54"/>
      <c r="F75" s="54"/>
      <c r="G75" s="54"/>
      <c r="H75" s="54"/>
      <c r="I75" s="54" t="s">
        <v>149</v>
      </c>
      <c r="J75" s="83" t="s">
        <v>15</v>
      </c>
      <c r="K75" s="54" t="s">
        <v>16</v>
      </c>
      <c r="L75" s="54"/>
      <c r="M75" s="53">
        <v>60000</v>
      </c>
      <c r="N75" s="53">
        <f>N76+N78</f>
        <v>82500</v>
      </c>
      <c r="O75" s="108">
        <f t="shared" si="2"/>
        <v>137.5</v>
      </c>
    </row>
    <row r="76" spans="1:15">
      <c r="A76" s="123" t="s">
        <v>266</v>
      </c>
      <c r="B76" s="54"/>
      <c r="C76" s="54"/>
      <c r="D76" s="54"/>
      <c r="E76" s="54"/>
      <c r="F76" s="54"/>
      <c r="G76" s="54"/>
      <c r="H76" s="54"/>
      <c r="I76" s="54" t="s">
        <v>149</v>
      </c>
      <c r="J76" s="83" t="s">
        <v>68</v>
      </c>
      <c r="K76" s="54" t="s">
        <v>69</v>
      </c>
      <c r="L76" s="54"/>
      <c r="M76" s="53">
        <v>60000</v>
      </c>
      <c r="N76" s="53">
        <f>N77</f>
        <v>0</v>
      </c>
      <c r="O76" s="108">
        <f t="shared" si="2"/>
        <v>0</v>
      </c>
    </row>
    <row r="77" spans="1:15">
      <c r="A77" s="123" t="s">
        <v>266</v>
      </c>
      <c r="B77" s="54" t="s">
        <v>7</v>
      </c>
      <c r="C77" s="54"/>
      <c r="D77" s="54" t="s">
        <v>12</v>
      </c>
      <c r="E77" s="54"/>
      <c r="F77" s="54"/>
      <c r="G77" s="54"/>
      <c r="H77" s="54"/>
      <c r="I77" s="54" t="s">
        <v>149</v>
      </c>
      <c r="J77" s="83" t="s">
        <v>70</v>
      </c>
      <c r="K77" s="54" t="s">
        <v>71</v>
      </c>
      <c r="L77" s="54"/>
      <c r="M77" s="53">
        <v>60000</v>
      </c>
      <c r="N77" s="53">
        <v>0</v>
      </c>
      <c r="O77" s="108">
        <f t="shared" si="2"/>
        <v>0</v>
      </c>
    </row>
    <row r="78" spans="1:15" s="65" customFormat="1">
      <c r="A78" s="123" t="s">
        <v>266</v>
      </c>
      <c r="B78" s="54"/>
      <c r="C78" s="54"/>
      <c r="D78" s="54"/>
      <c r="E78" s="54"/>
      <c r="F78" s="54"/>
      <c r="G78" s="54"/>
      <c r="H78" s="54"/>
      <c r="I78" s="54" t="s">
        <v>149</v>
      </c>
      <c r="J78" s="143" t="s">
        <v>157</v>
      </c>
      <c r="K78" s="54" t="s">
        <v>72</v>
      </c>
      <c r="L78" s="54"/>
      <c r="M78" s="53"/>
      <c r="N78" s="53">
        <v>82500</v>
      </c>
      <c r="O78" s="108">
        <v>0</v>
      </c>
    </row>
    <row r="79" spans="1:15" s="65" customFormat="1">
      <c r="A79" s="123" t="s">
        <v>266</v>
      </c>
      <c r="B79" s="54" t="s">
        <v>7</v>
      </c>
      <c r="C79" s="54"/>
      <c r="D79" s="54" t="s">
        <v>12</v>
      </c>
      <c r="E79" s="54"/>
      <c r="F79" s="54"/>
      <c r="G79" s="54"/>
      <c r="H79" s="54"/>
      <c r="I79" s="54" t="s">
        <v>149</v>
      </c>
      <c r="J79" s="143" t="s">
        <v>275</v>
      </c>
      <c r="K79" s="54" t="s">
        <v>276</v>
      </c>
      <c r="L79" s="54"/>
      <c r="M79" s="53"/>
      <c r="N79" s="53">
        <v>82500</v>
      </c>
      <c r="O79" s="108">
        <v>0</v>
      </c>
    </row>
    <row r="80" spans="1:15">
      <c r="A80" s="136" t="s">
        <v>158</v>
      </c>
      <c r="B80" s="137" t="s">
        <v>7</v>
      </c>
      <c r="C80" s="137"/>
      <c r="D80" s="137" t="s">
        <v>12</v>
      </c>
      <c r="E80" s="137"/>
      <c r="F80" s="137"/>
      <c r="G80" s="137"/>
      <c r="H80" s="137"/>
      <c r="I80" s="137" t="s">
        <v>149</v>
      </c>
      <c r="J80" s="137" t="s">
        <v>261</v>
      </c>
      <c r="K80" s="137"/>
      <c r="L80" s="137"/>
      <c r="M80" s="139">
        <v>5000</v>
      </c>
      <c r="N80" s="139">
        <f>N81</f>
        <v>3750</v>
      </c>
      <c r="O80" s="140">
        <f t="shared" ref="O80:O149" si="11">N80/M80*100</f>
        <v>75</v>
      </c>
    </row>
    <row r="81" spans="1:15">
      <c r="A81" s="123" t="s">
        <v>158</v>
      </c>
      <c r="B81" s="54"/>
      <c r="C81" s="54"/>
      <c r="D81" s="54"/>
      <c r="E81" s="54"/>
      <c r="F81" s="54"/>
      <c r="G81" s="54"/>
      <c r="H81" s="54"/>
      <c r="I81" s="54" t="s">
        <v>149</v>
      </c>
      <c r="J81" s="83" t="s">
        <v>15</v>
      </c>
      <c r="K81" s="54" t="s">
        <v>16</v>
      </c>
      <c r="L81" s="54"/>
      <c r="M81" s="53">
        <v>5000</v>
      </c>
      <c r="N81" s="53">
        <f>N82+N84</f>
        <v>3750</v>
      </c>
      <c r="O81" s="108">
        <f t="shared" si="11"/>
        <v>75</v>
      </c>
    </row>
    <row r="82" spans="1:15">
      <c r="A82" s="123" t="s">
        <v>158</v>
      </c>
      <c r="B82" s="54"/>
      <c r="C82" s="54"/>
      <c r="D82" s="54"/>
      <c r="E82" s="54"/>
      <c r="F82" s="54"/>
      <c r="G82" s="54"/>
      <c r="H82" s="54"/>
      <c r="I82" s="54" t="s">
        <v>149</v>
      </c>
      <c r="J82" s="83" t="s">
        <v>68</v>
      </c>
      <c r="K82" s="54" t="s">
        <v>69</v>
      </c>
      <c r="L82" s="54"/>
      <c r="M82" s="53">
        <v>5000</v>
      </c>
      <c r="N82" s="53">
        <v>0</v>
      </c>
      <c r="O82" s="108">
        <f t="shared" si="11"/>
        <v>0</v>
      </c>
    </row>
    <row r="83" spans="1:15">
      <c r="A83" s="123" t="s">
        <v>158</v>
      </c>
      <c r="B83" s="54" t="s">
        <v>7</v>
      </c>
      <c r="C83" s="54"/>
      <c r="D83" s="54" t="s">
        <v>12</v>
      </c>
      <c r="E83" s="54"/>
      <c r="F83" s="54"/>
      <c r="G83" s="54"/>
      <c r="H83" s="54"/>
      <c r="I83" s="54" t="s">
        <v>149</v>
      </c>
      <c r="J83" s="83" t="s">
        <v>70</v>
      </c>
      <c r="K83" s="54" t="s">
        <v>71</v>
      </c>
      <c r="L83" s="54"/>
      <c r="M83" s="53">
        <v>5000</v>
      </c>
      <c r="N83" s="53">
        <v>0</v>
      </c>
      <c r="O83" s="108">
        <f t="shared" si="11"/>
        <v>0</v>
      </c>
    </row>
    <row r="84" spans="1:15" s="65" customFormat="1">
      <c r="A84" s="123" t="s">
        <v>158</v>
      </c>
      <c r="B84" s="54"/>
      <c r="C84" s="54"/>
      <c r="D84" s="54"/>
      <c r="E84" s="54"/>
      <c r="F84" s="54"/>
      <c r="G84" s="54"/>
      <c r="H84" s="54"/>
      <c r="I84" s="54" t="s">
        <v>149</v>
      </c>
      <c r="J84" s="143" t="s">
        <v>157</v>
      </c>
      <c r="K84" s="54" t="s">
        <v>72</v>
      </c>
      <c r="L84" s="54"/>
      <c r="M84" s="53"/>
      <c r="N84" s="53">
        <v>3750</v>
      </c>
      <c r="O84" s="108">
        <v>0</v>
      </c>
    </row>
    <row r="85" spans="1:15" s="65" customFormat="1">
      <c r="A85" s="123" t="s">
        <v>158</v>
      </c>
      <c r="B85" s="54" t="s">
        <v>7</v>
      </c>
      <c r="C85" s="54"/>
      <c r="D85" s="54" t="s">
        <v>12</v>
      </c>
      <c r="E85" s="54"/>
      <c r="F85" s="54"/>
      <c r="G85" s="54"/>
      <c r="H85" s="54"/>
      <c r="I85" s="54" t="s">
        <v>149</v>
      </c>
      <c r="J85" s="143" t="s">
        <v>275</v>
      </c>
      <c r="K85" s="54" t="s">
        <v>276</v>
      </c>
      <c r="L85" s="54"/>
      <c r="M85" s="53"/>
      <c r="N85" s="53">
        <v>3750</v>
      </c>
      <c r="O85" s="108">
        <v>0</v>
      </c>
    </row>
    <row r="86" spans="1:15" s="43" customFormat="1">
      <c r="A86" s="136" t="s">
        <v>159</v>
      </c>
      <c r="B86" s="137" t="s">
        <v>7</v>
      </c>
      <c r="C86" s="137"/>
      <c r="D86" s="137" t="s">
        <v>12</v>
      </c>
      <c r="E86" s="137"/>
      <c r="F86" s="137"/>
      <c r="G86" s="137"/>
      <c r="H86" s="137"/>
      <c r="I86" s="137" t="s">
        <v>149</v>
      </c>
      <c r="J86" s="137" t="s">
        <v>262</v>
      </c>
      <c r="K86" s="137"/>
      <c r="L86" s="137"/>
      <c r="M86" s="139">
        <v>15000</v>
      </c>
      <c r="N86" s="139">
        <f>N87</f>
        <v>10875</v>
      </c>
      <c r="O86" s="140">
        <f t="shared" si="11"/>
        <v>72.5</v>
      </c>
    </row>
    <row r="87" spans="1:15" s="43" customFormat="1">
      <c r="A87" s="123" t="s">
        <v>159</v>
      </c>
      <c r="B87" s="54"/>
      <c r="C87" s="54"/>
      <c r="D87" s="54"/>
      <c r="E87" s="54"/>
      <c r="F87" s="54"/>
      <c r="G87" s="54"/>
      <c r="H87" s="54"/>
      <c r="I87" s="54" t="s">
        <v>149</v>
      </c>
      <c r="J87" s="83" t="s">
        <v>15</v>
      </c>
      <c r="K87" s="54" t="s">
        <v>16</v>
      </c>
      <c r="L87" s="54"/>
      <c r="M87" s="53">
        <v>15000</v>
      </c>
      <c r="N87" s="53">
        <f>N90</f>
        <v>10875</v>
      </c>
      <c r="O87" s="108">
        <f t="shared" si="11"/>
        <v>72.5</v>
      </c>
    </row>
    <row r="88" spans="1:15" s="43" customFormat="1">
      <c r="A88" s="123" t="s">
        <v>159</v>
      </c>
      <c r="B88" s="54"/>
      <c r="C88" s="54"/>
      <c r="D88" s="54"/>
      <c r="E88" s="54"/>
      <c r="F88" s="54"/>
      <c r="G88" s="54"/>
      <c r="H88" s="54"/>
      <c r="I88" s="54" t="s">
        <v>149</v>
      </c>
      <c r="J88" s="83" t="s">
        <v>68</v>
      </c>
      <c r="K88" s="54" t="s">
        <v>69</v>
      </c>
      <c r="L88" s="54"/>
      <c r="M88" s="53">
        <v>15000</v>
      </c>
      <c r="N88" s="53">
        <f>N89</f>
        <v>0</v>
      </c>
      <c r="O88" s="108">
        <f t="shared" si="11"/>
        <v>0</v>
      </c>
    </row>
    <row r="89" spans="1:15" s="43" customFormat="1">
      <c r="A89" s="123" t="s">
        <v>159</v>
      </c>
      <c r="B89" s="54" t="s">
        <v>7</v>
      </c>
      <c r="C89" s="54"/>
      <c r="D89" s="54" t="s">
        <v>12</v>
      </c>
      <c r="E89" s="54"/>
      <c r="F89" s="54"/>
      <c r="G89" s="54"/>
      <c r="H89" s="54"/>
      <c r="I89" s="54" t="s">
        <v>149</v>
      </c>
      <c r="J89" s="83" t="s">
        <v>70</v>
      </c>
      <c r="K89" s="54" t="s">
        <v>71</v>
      </c>
      <c r="L89" s="54"/>
      <c r="M89" s="53">
        <v>15000</v>
      </c>
      <c r="N89" s="53">
        <v>0</v>
      </c>
      <c r="O89" s="108">
        <f t="shared" si="11"/>
        <v>0</v>
      </c>
    </row>
    <row r="90" spans="1:15" s="65" customFormat="1">
      <c r="A90" s="123" t="s">
        <v>159</v>
      </c>
      <c r="B90" s="54"/>
      <c r="C90" s="54"/>
      <c r="D90" s="54"/>
      <c r="E90" s="54"/>
      <c r="F90" s="54"/>
      <c r="G90" s="54"/>
      <c r="H90" s="54"/>
      <c r="I90" s="54" t="s">
        <v>149</v>
      </c>
      <c r="J90" s="143" t="s">
        <v>157</v>
      </c>
      <c r="K90" s="54" t="s">
        <v>72</v>
      </c>
      <c r="L90" s="54"/>
      <c r="M90" s="53"/>
      <c r="N90" s="53">
        <f>N91</f>
        <v>10875</v>
      </c>
      <c r="O90" s="108"/>
    </row>
    <row r="91" spans="1:15" s="65" customFormat="1">
      <c r="A91" s="123" t="s">
        <v>159</v>
      </c>
      <c r="B91" s="54" t="s">
        <v>7</v>
      </c>
      <c r="C91" s="54"/>
      <c r="D91" s="54" t="s">
        <v>12</v>
      </c>
      <c r="E91" s="54"/>
      <c r="F91" s="54"/>
      <c r="G91" s="54"/>
      <c r="H91" s="54"/>
      <c r="I91" s="54" t="s">
        <v>149</v>
      </c>
      <c r="J91" s="143" t="s">
        <v>275</v>
      </c>
      <c r="K91" s="54" t="s">
        <v>276</v>
      </c>
      <c r="L91" s="54"/>
      <c r="M91" s="53"/>
      <c r="N91" s="53">
        <v>10875</v>
      </c>
      <c r="O91" s="108"/>
    </row>
    <row r="92" spans="1:15" s="43" customFormat="1">
      <c r="A92" s="136" t="s">
        <v>246</v>
      </c>
      <c r="B92" s="137" t="s">
        <v>7</v>
      </c>
      <c r="C92" s="137"/>
      <c r="D92" s="137" t="s">
        <v>12</v>
      </c>
      <c r="E92" s="137"/>
      <c r="F92" s="137"/>
      <c r="G92" s="137"/>
      <c r="H92" s="137"/>
      <c r="I92" s="137" t="s">
        <v>149</v>
      </c>
      <c r="J92" s="137" t="s">
        <v>263</v>
      </c>
      <c r="K92" s="137"/>
      <c r="L92" s="137"/>
      <c r="M92" s="139">
        <v>110000</v>
      </c>
      <c r="N92" s="139">
        <f>N93</f>
        <v>122500</v>
      </c>
      <c r="O92" s="140">
        <f t="shared" si="11"/>
        <v>111.36363636363636</v>
      </c>
    </row>
    <row r="93" spans="1:15" s="43" customFormat="1">
      <c r="A93" s="122" t="s">
        <v>246</v>
      </c>
      <c r="B93" s="54"/>
      <c r="C93" s="54"/>
      <c r="D93" s="54"/>
      <c r="E93" s="54"/>
      <c r="F93" s="54"/>
      <c r="G93" s="54"/>
      <c r="H93" s="54"/>
      <c r="I93" s="54" t="s">
        <v>149</v>
      </c>
      <c r="J93" s="83" t="s">
        <v>15</v>
      </c>
      <c r="K93" s="54" t="s">
        <v>16</v>
      </c>
      <c r="L93" s="54"/>
      <c r="M93" s="53">
        <v>110000</v>
      </c>
      <c r="N93" s="53">
        <f>N94</f>
        <v>122500</v>
      </c>
      <c r="O93" s="108">
        <f t="shared" si="11"/>
        <v>111.36363636363636</v>
      </c>
    </row>
    <row r="94" spans="1:15" s="43" customFormat="1">
      <c r="A94" s="122" t="s">
        <v>246</v>
      </c>
      <c r="B94" s="54"/>
      <c r="C94" s="54"/>
      <c r="D94" s="54"/>
      <c r="E94" s="54"/>
      <c r="F94" s="54"/>
      <c r="G94" s="54"/>
      <c r="H94" s="54"/>
      <c r="I94" s="54" t="s">
        <v>149</v>
      </c>
      <c r="J94" s="83" t="s">
        <v>157</v>
      </c>
      <c r="K94" s="54" t="s">
        <v>72</v>
      </c>
      <c r="L94" s="54"/>
      <c r="M94" s="53">
        <v>110000</v>
      </c>
      <c r="N94" s="53">
        <f>N95</f>
        <v>122500</v>
      </c>
      <c r="O94" s="108">
        <f t="shared" si="11"/>
        <v>111.36363636363636</v>
      </c>
    </row>
    <row r="95" spans="1:15" s="43" customFormat="1">
      <c r="A95" s="122" t="s">
        <v>246</v>
      </c>
      <c r="B95" s="54" t="s">
        <v>7</v>
      </c>
      <c r="C95" s="54"/>
      <c r="D95" s="54" t="s">
        <v>12</v>
      </c>
      <c r="E95" s="54"/>
      <c r="F95" s="54"/>
      <c r="G95" s="54"/>
      <c r="H95" s="54"/>
      <c r="I95" s="54" t="s">
        <v>149</v>
      </c>
      <c r="J95" s="83" t="s">
        <v>275</v>
      </c>
      <c r="K95" s="54" t="s">
        <v>276</v>
      </c>
      <c r="L95" s="54"/>
      <c r="M95" s="53">
        <v>110000</v>
      </c>
      <c r="N95" s="53">
        <v>122500</v>
      </c>
      <c r="O95" s="108">
        <f t="shared" si="11"/>
        <v>111.36363636363636</v>
      </c>
    </row>
    <row r="96" spans="1:15" s="65" customFormat="1">
      <c r="A96" s="136" t="s">
        <v>269</v>
      </c>
      <c r="B96" s="137" t="s">
        <v>7</v>
      </c>
      <c r="C96" s="137"/>
      <c r="D96" s="137" t="s">
        <v>12</v>
      </c>
      <c r="E96" s="137"/>
      <c r="F96" s="137"/>
      <c r="G96" s="137"/>
      <c r="H96" s="137"/>
      <c r="I96" s="137" t="s">
        <v>149</v>
      </c>
      <c r="J96" s="137" t="s">
        <v>303</v>
      </c>
      <c r="K96" s="137"/>
      <c r="L96" s="137"/>
      <c r="M96" s="139">
        <v>0</v>
      </c>
      <c r="N96" s="139">
        <v>28750</v>
      </c>
      <c r="O96" s="140">
        <v>0</v>
      </c>
    </row>
    <row r="97" spans="1:15" s="65" customFormat="1">
      <c r="A97" s="122" t="s">
        <v>269</v>
      </c>
      <c r="B97" s="54"/>
      <c r="C97" s="54"/>
      <c r="D97" s="54"/>
      <c r="E97" s="54"/>
      <c r="F97" s="54"/>
      <c r="G97" s="54"/>
      <c r="H97" s="54"/>
      <c r="I97" s="54" t="s">
        <v>149</v>
      </c>
      <c r="J97" s="83" t="s">
        <v>15</v>
      </c>
      <c r="K97" s="54" t="s">
        <v>16</v>
      </c>
      <c r="L97" s="54"/>
      <c r="M97" s="53">
        <v>0</v>
      </c>
      <c r="N97" s="53">
        <v>28750</v>
      </c>
      <c r="O97" s="108">
        <v>0</v>
      </c>
    </row>
    <row r="98" spans="1:15" s="65" customFormat="1">
      <c r="A98" s="122" t="s">
        <v>269</v>
      </c>
      <c r="B98" s="54"/>
      <c r="C98" s="54"/>
      <c r="D98" s="54"/>
      <c r="E98" s="54"/>
      <c r="F98" s="54"/>
      <c r="G98" s="54"/>
      <c r="H98" s="54"/>
      <c r="I98" s="54" t="s">
        <v>149</v>
      </c>
      <c r="J98" s="142" t="s">
        <v>157</v>
      </c>
      <c r="K98" s="54" t="s">
        <v>72</v>
      </c>
      <c r="L98" s="54"/>
      <c r="M98" s="53">
        <v>0</v>
      </c>
      <c r="N98" s="53">
        <v>28750</v>
      </c>
      <c r="O98" s="108">
        <v>0</v>
      </c>
    </row>
    <row r="99" spans="1:15" s="65" customFormat="1">
      <c r="A99" s="122" t="s">
        <v>269</v>
      </c>
      <c r="B99" s="54" t="s">
        <v>7</v>
      </c>
      <c r="C99" s="54"/>
      <c r="D99" s="54" t="s">
        <v>12</v>
      </c>
      <c r="E99" s="54"/>
      <c r="F99" s="54"/>
      <c r="G99" s="54"/>
      <c r="H99" s="54"/>
      <c r="I99" s="54" t="s">
        <v>149</v>
      </c>
      <c r="J99" s="142" t="s">
        <v>275</v>
      </c>
      <c r="K99" s="54" t="s">
        <v>276</v>
      </c>
      <c r="L99" s="54"/>
      <c r="M99" s="53">
        <v>0</v>
      </c>
      <c r="N99" s="53">
        <v>28750</v>
      </c>
      <c r="O99" s="108">
        <v>0</v>
      </c>
    </row>
    <row r="100" spans="1:15" s="65" customFormat="1">
      <c r="A100" s="136" t="s">
        <v>270</v>
      </c>
      <c r="B100" s="137" t="s">
        <v>7</v>
      </c>
      <c r="C100" s="137"/>
      <c r="D100" s="137" t="s">
        <v>12</v>
      </c>
      <c r="E100" s="137"/>
      <c r="F100" s="137"/>
      <c r="G100" s="137"/>
      <c r="H100" s="137"/>
      <c r="I100" s="137" t="s">
        <v>149</v>
      </c>
      <c r="J100" s="137" t="s">
        <v>304</v>
      </c>
      <c r="K100" s="137"/>
      <c r="L100" s="137"/>
      <c r="M100" s="139">
        <v>0</v>
      </c>
      <c r="N100" s="139">
        <v>66250</v>
      </c>
      <c r="O100" s="140">
        <v>0</v>
      </c>
    </row>
    <row r="101" spans="1:15" s="65" customFormat="1">
      <c r="A101" s="122" t="s">
        <v>270</v>
      </c>
      <c r="B101" s="54"/>
      <c r="C101" s="54"/>
      <c r="D101" s="54"/>
      <c r="E101" s="54"/>
      <c r="F101" s="54"/>
      <c r="G101" s="54"/>
      <c r="H101" s="54"/>
      <c r="I101" s="54" t="s">
        <v>149</v>
      </c>
      <c r="J101" s="83" t="s">
        <v>15</v>
      </c>
      <c r="K101" s="54" t="s">
        <v>16</v>
      </c>
      <c r="L101" s="54"/>
      <c r="M101" s="53">
        <v>0</v>
      </c>
      <c r="N101" s="53">
        <v>66250</v>
      </c>
      <c r="O101" s="108">
        <v>0</v>
      </c>
    </row>
    <row r="102" spans="1:15" s="65" customFormat="1">
      <c r="A102" s="122" t="s">
        <v>270</v>
      </c>
      <c r="B102" s="54"/>
      <c r="C102" s="54"/>
      <c r="D102" s="54"/>
      <c r="E102" s="54"/>
      <c r="F102" s="54"/>
      <c r="G102" s="54"/>
      <c r="H102" s="54"/>
      <c r="I102" s="54" t="s">
        <v>149</v>
      </c>
      <c r="J102" s="142" t="s">
        <v>157</v>
      </c>
      <c r="K102" s="54" t="s">
        <v>72</v>
      </c>
      <c r="L102" s="54"/>
      <c r="M102" s="53">
        <v>0</v>
      </c>
      <c r="N102" s="53">
        <v>66250</v>
      </c>
      <c r="O102" s="108">
        <v>0</v>
      </c>
    </row>
    <row r="103" spans="1:15" s="65" customFormat="1">
      <c r="A103" s="122" t="s">
        <v>270</v>
      </c>
      <c r="B103" s="54" t="s">
        <v>7</v>
      </c>
      <c r="C103" s="54"/>
      <c r="D103" s="54" t="s">
        <v>12</v>
      </c>
      <c r="E103" s="54"/>
      <c r="F103" s="54"/>
      <c r="G103" s="54"/>
      <c r="H103" s="54"/>
      <c r="I103" s="54" t="s">
        <v>149</v>
      </c>
      <c r="J103" s="142" t="s">
        <v>275</v>
      </c>
      <c r="K103" s="54" t="s">
        <v>276</v>
      </c>
      <c r="L103" s="54"/>
      <c r="M103" s="53">
        <v>0</v>
      </c>
      <c r="N103" s="53">
        <v>66250</v>
      </c>
      <c r="O103" s="108">
        <v>0</v>
      </c>
    </row>
    <row r="104" spans="1:15" s="65" customFormat="1">
      <c r="A104" s="136" t="s">
        <v>271</v>
      </c>
      <c r="B104" s="137" t="s">
        <v>7</v>
      </c>
      <c r="C104" s="137"/>
      <c r="D104" s="137" t="s">
        <v>12</v>
      </c>
      <c r="E104" s="137"/>
      <c r="F104" s="137"/>
      <c r="G104" s="137"/>
      <c r="H104" s="137"/>
      <c r="I104" s="137" t="s">
        <v>149</v>
      </c>
      <c r="J104" s="137" t="s">
        <v>305</v>
      </c>
      <c r="K104" s="137"/>
      <c r="L104" s="137"/>
      <c r="M104" s="139">
        <v>0</v>
      </c>
      <c r="N104" s="139">
        <v>42000</v>
      </c>
      <c r="O104" s="140">
        <v>0</v>
      </c>
    </row>
    <row r="105" spans="1:15" s="65" customFormat="1">
      <c r="A105" s="122" t="s">
        <v>271</v>
      </c>
      <c r="B105" s="54"/>
      <c r="C105" s="54"/>
      <c r="D105" s="54"/>
      <c r="E105" s="54"/>
      <c r="F105" s="54"/>
      <c r="G105" s="54"/>
      <c r="H105" s="54"/>
      <c r="I105" s="54" t="s">
        <v>149</v>
      </c>
      <c r="J105" s="83" t="s">
        <v>15</v>
      </c>
      <c r="K105" s="54" t="s">
        <v>16</v>
      </c>
      <c r="L105" s="54"/>
      <c r="M105" s="53">
        <v>0</v>
      </c>
      <c r="N105" s="53">
        <v>42000</v>
      </c>
      <c r="O105" s="108">
        <v>0</v>
      </c>
    </row>
    <row r="106" spans="1:15" s="65" customFormat="1">
      <c r="A106" s="122" t="s">
        <v>271</v>
      </c>
      <c r="B106" s="54"/>
      <c r="C106" s="54"/>
      <c r="D106" s="54"/>
      <c r="E106" s="54"/>
      <c r="F106" s="54"/>
      <c r="G106" s="54"/>
      <c r="H106" s="54"/>
      <c r="I106" s="54" t="s">
        <v>149</v>
      </c>
      <c r="J106" s="142" t="s">
        <v>157</v>
      </c>
      <c r="K106" s="54" t="s">
        <v>72</v>
      </c>
      <c r="L106" s="54"/>
      <c r="M106" s="53">
        <v>0</v>
      </c>
      <c r="N106" s="53">
        <v>42000</v>
      </c>
      <c r="O106" s="108">
        <v>0</v>
      </c>
    </row>
    <row r="107" spans="1:15" s="65" customFormat="1">
      <c r="A107" s="122" t="s">
        <v>271</v>
      </c>
      <c r="B107" s="54" t="s">
        <v>7</v>
      </c>
      <c r="C107" s="54"/>
      <c r="D107" s="54" t="s">
        <v>12</v>
      </c>
      <c r="E107" s="54"/>
      <c r="F107" s="54"/>
      <c r="G107" s="54"/>
      <c r="H107" s="54"/>
      <c r="I107" s="54" t="s">
        <v>149</v>
      </c>
      <c r="J107" s="142" t="s">
        <v>275</v>
      </c>
      <c r="K107" s="54" t="s">
        <v>276</v>
      </c>
      <c r="L107" s="54"/>
      <c r="M107" s="53">
        <v>0</v>
      </c>
      <c r="N107" s="53">
        <v>42000</v>
      </c>
      <c r="O107" s="108">
        <v>0</v>
      </c>
    </row>
    <row r="108" spans="1:15" s="65" customFormat="1">
      <c r="A108" s="136" t="s">
        <v>286</v>
      </c>
      <c r="B108" s="137" t="s">
        <v>7</v>
      </c>
      <c r="C108" s="137"/>
      <c r="D108" s="137" t="s">
        <v>12</v>
      </c>
      <c r="E108" s="137"/>
      <c r="F108" s="137"/>
      <c r="G108" s="137"/>
      <c r="H108" s="137"/>
      <c r="I108" s="137" t="s">
        <v>149</v>
      </c>
      <c r="J108" s="137" t="s">
        <v>285</v>
      </c>
      <c r="K108" s="137"/>
      <c r="L108" s="137"/>
      <c r="M108" s="139">
        <v>0</v>
      </c>
      <c r="N108" s="139">
        <f>N109</f>
        <v>13750</v>
      </c>
      <c r="O108" s="140">
        <v>0</v>
      </c>
    </row>
    <row r="109" spans="1:15" s="65" customFormat="1">
      <c r="A109" s="122" t="s">
        <v>286</v>
      </c>
      <c r="B109" s="54"/>
      <c r="C109" s="54"/>
      <c r="D109" s="54"/>
      <c r="E109" s="54"/>
      <c r="F109" s="54"/>
      <c r="G109" s="54"/>
      <c r="H109" s="54"/>
      <c r="I109" s="54" t="s">
        <v>149</v>
      </c>
      <c r="J109" s="83" t="s">
        <v>15</v>
      </c>
      <c r="K109" s="54" t="s">
        <v>16</v>
      </c>
      <c r="L109" s="54"/>
      <c r="M109" s="53">
        <v>0</v>
      </c>
      <c r="N109" s="53">
        <f>N110</f>
        <v>13750</v>
      </c>
      <c r="O109" s="108">
        <v>0</v>
      </c>
    </row>
    <row r="110" spans="1:15" s="65" customFormat="1">
      <c r="A110" s="122" t="s">
        <v>286</v>
      </c>
      <c r="B110" s="54"/>
      <c r="C110" s="54"/>
      <c r="D110" s="54"/>
      <c r="E110" s="54"/>
      <c r="F110" s="54"/>
      <c r="G110" s="54"/>
      <c r="H110" s="54"/>
      <c r="I110" s="54" t="s">
        <v>149</v>
      </c>
      <c r="J110" s="83" t="s">
        <v>157</v>
      </c>
      <c r="K110" s="54" t="s">
        <v>72</v>
      </c>
      <c r="L110" s="54"/>
      <c r="M110" s="53">
        <v>0</v>
      </c>
      <c r="N110" s="53">
        <f>N111</f>
        <v>13750</v>
      </c>
      <c r="O110" s="108">
        <v>0</v>
      </c>
    </row>
    <row r="111" spans="1:15" s="65" customFormat="1">
      <c r="A111" s="122" t="s">
        <v>286</v>
      </c>
      <c r="B111" s="54" t="s">
        <v>7</v>
      </c>
      <c r="C111" s="54"/>
      <c r="D111" s="54" t="s">
        <v>12</v>
      </c>
      <c r="E111" s="54"/>
      <c r="F111" s="54"/>
      <c r="G111" s="54"/>
      <c r="H111" s="54"/>
      <c r="I111" s="54" t="s">
        <v>149</v>
      </c>
      <c r="J111" s="83" t="s">
        <v>275</v>
      </c>
      <c r="K111" s="54" t="s">
        <v>276</v>
      </c>
      <c r="L111" s="54"/>
      <c r="M111" s="53">
        <v>0</v>
      </c>
      <c r="N111" s="53">
        <v>13750</v>
      </c>
      <c r="O111" s="108">
        <v>0</v>
      </c>
    </row>
    <row r="112" spans="1:15">
      <c r="A112" s="120"/>
      <c r="B112" s="113"/>
      <c r="C112" s="113"/>
      <c r="D112" s="113"/>
      <c r="E112" s="113"/>
      <c r="F112" s="113"/>
      <c r="G112" s="113"/>
      <c r="H112" s="113"/>
      <c r="I112" s="113"/>
      <c r="J112" s="113" t="s">
        <v>160</v>
      </c>
      <c r="K112" s="113"/>
      <c r="L112" s="113"/>
      <c r="M112" s="117">
        <f>SUM(M113)</f>
        <v>200000</v>
      </c>
      <c r="N112" s="117">
        <f t="shared" ref="N112" si="12">SUM(N113)</f>
        <v>250000</v>
      </c>
      <c r="O112" s="116">
        <f t="shared" si="11"/>
        <v>125</v>
      </c>
    </row>
    <row r="113" spans="1:15">
      <c r="A113" s="120"/>
      <c r="B113" s="113"/>
      <c r="C113" s="113"/>
      <c r="D113" s="113"/>
      <c r="E113" s="113"/>
      <c r="F113" s="113"/>
      <c r="G113" s="113"/>
      <c r="H113" s="113"/>
      <c r="I113" s="113" t="s">
        <v>161</v>
      </c>
      <c r="J113" s="113" t="s">
        <v>162</v>
      </c>
      <c r="K113" s="113"/>
      <c r="L113" s="113"/>
      <c r="M113" s="117">
        <f>M114</f>
        <v>200000</v>
      </c>
      <c r="N113" s="117">
        <f t="shared" ref="N113" si="13">N114</f>
        <v>250000</v>
      </c>
      <c r="O113" s="116">
        <f t="shared" si="11"/>
        <v>125</v>
      </c>
    </row>
    <row r="114" spans="1:15">
      <c r="A114" s="128" t="s">
        <v>163</v>
      </c>
      <c r="B114" s="129" t="s">
        <v>7</v>
      </c>
      <c r="C114" s="129" t="s">
        <v>5</v>
      </c>
      <c r="D114" s="129"/>
      <c r="E114" s="129" t="s">
        <v>9</v>
      </c>
      <c r="F114" s="129"/>
      <c r="G114" s="129"/>
      <c r="H114" s="129"/>
      <c r="I114" s="129"/>
      <c r="J114" s="129" t="s">
        <v>164</v>
      </c>
      <c r="K114" s="129"/>
      <c r="L114" s="129"/>
      <c r="M114" s="135">
        <f>M115+M119</f>
        <v>200000</v>
      </c>
      <c r="N114" s="135">
        <f t="shared" ref="N114" si="14">N115+N119</f>
        <v>250000</v>
      </c>
      <c r="O114" s="132">
        <f t="shared" si="11"/>
        <v>125</v>
      </c>
    </row>
    <row r="115" spans="1:15">
      <c r="A115" s="136" t="s">
        <v>165</v>
      </c>
      <c r="B115" s="137" t="s">
        <v>7</v>
      </c>
      <c r="C115" s="137"/>
      <c r="D115" s="137"/>
      <c r="E115" s="137" t="s">
        <v>9</v>
      </c>
      <c r="F115" s="137"/>
      <c r="G115" s="137"/>
      <c r="H115" s="137"/>
      <c r="I115" s="137" t="s">
        <v>161</v>
      </c>
      <c r="J115" s="137" t="s">
        <v>166</v>
      </c>
      <c r="K115" s="137"/>
      <c r="L115" s="137"/>
      <c r="M115" s="141">
        <v>198000</v>
      </c>
      <c r="N115" s="141">
        <f>N116</f>
        <v>250000</v>
      </c>
      <c r="O115" s="140">
        <f t="shared" si="11"/>
        <v>126.26262626262626</v>
      </c>
    </row>
    <row r="116" spans="1:15">
      <c r="A116" s="122" t="s">
        <v>165</v>
      </c>
      <c r="B116" s="54"/>
      <c r="C116" s="54"/>
      <c r="D116" s="54"/>
      <c r="E116" s="54"/>
      <c r="F116" s="54"/>
      <c r="G116" s="54"/>
      <c r="H116" s="54"/>
      <c r="I116" s="54" t="s">
        <v>161</v>
      </c>
      <c r="J116" s="54">
        <v>3</v>
      </c>
      <c r="K116" s="54" t="s">
        <v>14</v>
      </c>
      <c r="L116" s="54"/>
      <c r="M116" s="86">
        <v>198000</v>
      </c>
      <c r="N116" s="86">
        <f>N117</f>
        <v>250000</v>
      </c>
      <c r="O116" s="108">
        <f t="shared" si="11"/>
        <v>126.26262626262626</v>
      </c>
    </row>
    <row r="117" spans="1:15">
      <c r="A117" s="122" t="s">
        <v>165</v>
      </c>
      <c r="B117" s="54"/>
      <c r="C117" s="54"/>
      <c r="D117" s="54"/>
      <c r="E117" s="54"/>
      <c r="F117" s="54"/>
      <c r="G117" s="54"/>
      <c r="H117" s="54"/>
      <c r="I117" s="54" t="s">
        <v>161</v>
      </c>
      <c r="J117" s="54">
        <v>38</v>
      </c>
      <c r="K117" s="54" t="s">
        <v>141</v>
      </c>
      <c r="L117" s="54"/>
      <c r="M117" s="86">
        <v>198000</v>
      </c>
      <c r="N117" s="86">
        <f>N118</f>
        <v>250000</v>
      </c>
      <c r="O117" s="108">
        <f t="shared" si="11"/>
        <v>126.26262626262626</v>
      </c>
    </row>
    <row r="118" spans="1:15">
      <c r="A118" s="122" t="s">
        <v>165</v>
      </c>
      <c r="B118" s="54" t="s">
        <v>7</v>
      </c>
      <c r="C118" s="54"/>
      <c r="D118" s="54"/>
      <c r="E118" s="54" t="s">
        <v>9</v>
      </c>
      <c r="F118" s="54"/>
      <c r="G118" s="54"/>
      <c r="H118" s="54"/>
      <c r="I118" s="54" t="s">
        <v>161</v>
      </c>
      <c r="J118" s="54">
        <v>381</v>
      </c>
      <c r="K118" s="54" t="s">
        <v>66</v>
      </c>
      <c r="L118" s="54"/>
      <c r="M118" s="86">
        <v>198000</v>
      </c>
      <c r="N118" s="86">
        <v>250000</v>
      </c>
      <c r="O118" s="108">
        <f t="shared" si="11"/>
        <v>126.26262626262626</v>
      </c>
    </row>
    <row r="119" spans="1:15">
      <c r="A119" s="136" t="s">
        <v>167</v>
      </c>
      <c r="B119" s="137" t="s">
        <v>7</v>
      </c>
      <c r="C119" s="137"/>
      <c r="D119" s="137"/>
      <c r="E119" s="137" t="s">
        <v>9</v>
      </c>
      <c r="F119" s="137"/>
      <c r="G119" s="137"/>
      <c r="H119" s="137"/>
      <c r="I119" s="137" t="s">
        <v>161</v>
      </c>
      <c r="J119" s="137" t="s">
        <v>168</v>
      </c>
      <c r="K119" s="137"/>
      <c r="L119" s="137"/>
      <c r="M119" s="141">
        <v>2000</v>
      </c>
      <c r="N119" s="141">
        <v>0</v>
      </c>
      <c r="O119" s="140">
        <f t="shared" si="11"/>
        <v>0</v>
      </c>
    </row>
    <row r="120" spans="1:15">
      <c r="A120" s="122" t="s">
        <v>167</v>
      </c>
      <c r="B120" s="54"/>
      <c r="C120" s="54"/>
      <c r="D120" s="54"/>
      <c r="E120" s="54"/>
      <c r="F120" s="54"/>
      <c r="G120" s="54"/>
      <c r="H120" s="54"/>
      <c r="I120" s="54" t="s">
        <v>161</v>
      </c>
      <c r="J120" s="54">
        <v>3</v>
      </c>
      <c r="K120" s="54" t="s">
        <v>14</v>
      </c>
      <c r="L120" s="54"/>
      <c r="M120" s="86">
        <v>2000</v>
      </c>
      <c r="N120" s="86">
        <v>0</v>
      </c>
      <c r="O120" s="108">
        <f t="shared" si="11"/>
        <v>0</v>
      </c>
    </row>
    <row r="121" spans="1:15">
      <c r="A121" s="122" t="s">
        <v>167</v>
      </c>
      <c r="B121" s="54"/>
      <c r="C121" s="54"/>
      <c r="D121" s="54"/>
      <c r="E121" s="54"/>
      <c r="F121" s="54"/>
      <c r="G121" s="54"/>
      <c r="H121" s="54"/>
      <c r="I121" s="54" t="s">
        <v>161</v>
      </c>
      <c r="J121" s="54">
        <v>38</v>
      </c>
      <c r="K121" s="54" t="s">
        <v>141</v>
      </c>
      <c r="L121" s="54"/>
      <c r="M121" s="86">
        <v>2000</v>
      </c>
      <c r="N121" s="86">
        <v>0</v>
      </c>
      <c r="O121" s="108">
        <f t="shared" si="11"/>
        <v>0</v>
      </c>
    </row>
    <row r="122" spans="1:15">
      <c r="A122" s="122" t="s">
        <v>167</v>
      </c>
      <c r="B122" s="54" t="s">
        <v>7</v>
      </c>
      <c r="C122" s="54"/>
      <c r="D122" s="54"/>
      <c r="E122" s="54" t="s">
        <v>9</v>
      </c>
      <c r="F122" s="54"/>
      <c r="G122" s="54"/>
      <c r="H122" s="54"/>
      <c r="I122" s="54" t="s">
        <v>161</v>
      </c>
      <c r="J122" s="54">
        <v>381</v>
      </c>
      <c r="K122" s="54" t="s">
        <v>66</v>
      </c>
      <c r="L122" s="54"/>
      <c r="M122" s="86">
        <v>2000</v>
      </c>
      <c r="N122" s="86">
        <v>0</v>
      </c>
      <c r="O122" s="108">
        <f t="shared" si="11"/>
        <v>0</v>
      </c>
    </row>
    <row r="123" spans="1:15">
      <c r="A123" s="120"/>
      <c r="B123" s="113"/>
      <c r="C123" s="113"/>
      <c r="D123" s="113"/>
      <c r="E123" s="113"/>
      <c r="F123" s="113"/>
      <c r="G123" s="113"/>
      <c r="H123" s="113"/>
      <c r="I123" s="113"/>
      <c r="J123" s="113" t="s">
        <v>169</v>
      </c>
      <c r="K123" s="113"/>
      <c r="L123" s="113"/>
      <c r="M123" s="114">
        <f>SUM(M124)</f>
        <v>3613000</v>
      </c>
      <c r="N123" s="114">
        <f t="shared" ref="N123" si="15">SUM(N124)</f>
        <v>4461000</v>
      </c>
      <c r="O123" s="116">
        <f t="shared" si="11"/>
        <v>123.47079988928868</v>
      </c>
    </row>
    <row r="124" spans="1:15">
      <c r="A124" s="120"/>
      <c r="B124" s="113"/>
      <c r="C124" s="113"/>
      <c r="D124" s="113"/>
      <c r="E124" s="113"/>
      <c r="F124" s="113"/>
      <c r="G124" s="113"/>
      <c r="H124" s="113"/>
      <c r="I124" s="113" t="s">
        <v>170</v>
      </c>
      <c r="J124" s="113" t="s">
        <v>171</v>
      </c>
      <c r="K124" s="113"/>
      <c r="L124" s="113"/>
      <c r="M124" s="115">
        <f>M125+M135+M150</f>
        <v>3613000</v>
      </c>
      <c r="N124" s="115">
        <f>N125+N135+N150</f>
        <v>4461000</v>
      </c>
      <c r="O124" s="116">
        <f t="shared" si="11"/>
        <v>123.47079988928868</v>
      </c>
    </row>
    <row r="125" spans="1:15">
      <c r="A125" s="128" t="s">
        <v>172</v>
      </c>
      <c r="B125" s="129" t="s">
        <v>7</v>
      </c>
      <c r="C125" s="129" t="s">
        <v>5</v>
      </c>
      <c r="D125" s="129" t="s">
        <v>12</v>
      </c>
      <c r="E125" s="129" t="s">
        <v>9</v>
      </c>
      <c r="F125" s="129"/>
      <c r="G125" s="129"/>
      <c r="H125" s="129"/>
      <c r="I125" s="129"/>
      <c r="J125" s="129" t="s">
        <v>173</v>
      </c>
      <c r="K125" s="129"/>
      <c r="L125" s="129"/>
      <c r="M125" s="130">
        <f>M126+M130</f>
        <v>1010000</v>
      </c>
      <c r="N125" s="130">
        <f>N126+N130</f>
        <v>1870000</v>
      </c>
      <c r="O125" s="132">
        <f t="shared" si="11"/>
        <v>185.14851485148515</v>
      </c>
    </row>
    <row r="126" spans="1:15">
      <c r="A126" s="136" t="s">
        <v>174</v>
      </c>
      <c r="B126" s="137" t="s">
        <v>7</v>
      </c>
      <c r="C126" s="137" t="s">
        <v>5</v>
      </c>
      <c r="D126" s="137" t="s">
        <v>12</v>
      </c>
      <c r="E126" s="137" t="s">
        <v>9</v>
      </c>
      <c r="F126" s="137"/>
      <c r="G126" s="137"/>
      <c r="H126" s="137"/>
      <c r="I126" s="137" t="s">
        <v>175</v>
      </c>
      <c r="J126" s="137" t="s">
        <v>176</v>
      </c>
      <c r="K126" s="137"/>
      <c r="L126" s="137"/>
      <c r="M126" s="139">
        <v>750000</v>
      </c>
      <c r="N126" s="139">
        <f>N127</f>
        <v>1600000</v>
      </c>
      <c r="O126" s="140">
        <f t="shared" si="11"/>
        <v>213.33333333333334</v>
      </c>
    </row>
    <row r="127" spans="1:15">
      <c r="A127" s="122" t="s">
        <v>174</v>
      </c>
      <c r="B127" s="54"/>
      <c r="C127" s="54"/>
      <c r="D127" s="54"/>
      <c r="E127" s="54"/>
      <c r="F127" s="54"/>
      <c r="G127" s="54"/>
      <c r="H127" s="54"/>
      <c r="I127" s="54" t="s">
        <v>175</v>
      </c>
      <c r="J127" s="54">
        <v>3</v>
      </c>
      <c r="K127" s="54" t="s">
        <v>14</v>
      </c>
      <c r="L127" s="54"/>
      <c r="M127" s="53">
        <v>750000</v>
      </c>
      <c r="N127" s="53">
        <f>N128</f>
        <v>1600000</v>
      </c>
      <c r="O127" s="108">
        <f t="shared" si="11"/>
        <v>213.33333333333334</v>
      </c>
    </row>
    <row r="128" spans="1:15">
      <c r="A128" s="122" t="s">
        <v>174</v>
      </c>
      <c r="B128" s="54"/>
      <c r="C128" s="54"/>
      <c r="D128" s="54"/>
      <c r="E128" s="54"/>
      <c r="F128" s="54"/>
      <c r="G128" s="54"/>
      <c r="H128" s="54"/>
      <c r="I128" s="54" t="s">
        <v>175</v>
      </c>
      <c r="J128" s="54">
        <v>32</v>
      </c>
      <c r="K128" s="54" t="s">
        <v>56</v>
      </c>
      <c r="L128" s="54"/>
      <c r="M128" s="53">
        <v>750000</v>
      </c>
      <c r="N128" s="53">
        <f>N129</f>
        <v>1600000</v>
      </c>
      <c r="O128" s="108">
        <f t="shared" si="11"/>
        <v>213.33333333333334</v>
      </c>
    </row>
    <row r="129" spans="1:15">
      <c r="A129" s="122" t="s">
        <v>174</v>
      </c>
      <c r="B129" s="54" t="s">
        <v>7</v>
      </c>
      <c r="C129" s="54"/>
      <c r="D129" s="54" t="s">
        <v>12</v>
      </c>
      <c r="E129" s="54" t="s">
        <v>9</v>
      </c>
      <c r="F129" s="54"/>
      <c r="G129" s="54"/>
      <c r="H129" s="54"/>
      <c r="I129" s="54" t="s">
        <v>175</v>
      </c>
      <c r="J129" s="54">
        <v>323</v>
      </c>
      <c r="K129" s="54" t="s">
        <v>59</v>
      </c>
      <c r="L129" s="54"/>
      <c r="M129" s="53">
        <v>750000</v>
      </c>
      <c r="N129" s="53">
        <v>1600000</v>
      </c>
      <c r="O129" s="108">
        <f t="shared" si="11"/>
        <v>213.33333333333334</v>
      </c>
    </row>
    <row r="130" spans="1:15">
      <c r="A130" s="136" t="s">
        <v>177</v>
      </c>
      <c r="B130" s="137" t="s">
        <v>7</v>
      </c>
      <c r="C130" s="137"/>
      <c r="D130" s="137" t="s">
        <v>12</v>
      </c>
      <c r="E130" s="137" t="s">
        <v>9</v>
      </c>
      <c r="F130" s="137"/>
      <c r="G130" s="137"/>
      <c r="H130" s="137"/>
      <c r="I130" s="137" t="s">
        <v>178</v>
      </c>
      <c r="J130" s="137" t="s">
        <v>179</v>
      </c>
      <c r="K130" s="137"/>
      <c r="L130" s="137"/>
      <c r="M130" s="139">
        <f>M131</f>
        <v>260000</v>
      </c>
      <c r="N130" s="139">
        <f t="shared" ref="N130" si="16">N131</f>
        <v>270000</v>
      </c>
      <c r="O130" s="140">
        <f t="shared" si="11"/>
        <v>103.84615384615385</v>
      </c>
    </row>
    <row r="131" spans="1:15">
      <c r="A131" s="122" t="s">
        <v>177</v>
      </c>
      <c r="B131" s="54"/>
      <c r="C131" s="54"/>
      <c r="D131" s="54"/>
      <c r="E131" s="54"/>
      <c r="F131" s="54"/>
      <c r="G131" s="54"/>
      <c r="H131" s="54"/>
      <c r="I131" s="54" t="s">
        <v>178</v>
      </c>
      <c r="J131" s="54">
        <v>3</v>
      </c>
      <c r="K131" s="54" t="s">
        <v>14</v>
      </c>
      <c r="L131" s="54"/>
      <c r="M131" s="53">
        <f>M132</f>
        <v>260000</v>
      </c>
      <c r="N131" s="53">
        <f>N132</f>
        <v>270000</v>
      </c>
      <c r="O131" s="108">
        <f t="shared" si="11"/>
        <v>103.84615384615385</v>
      </c>
    </row>
    <row r="132" spans="1:15">
      <c r="A132" s="122" t="s">
        <v>177</v>
      </c>
      <c r="B132" s="54"/>
      <c r="C132" s="54"/>
      <c r="D132" s="54"/>
      <c r="E132" s="54"/>
      <c r="F132" s="54"/>
      <c r="G132" s="54"/>
      <c r="H132" s="54"/>
      <c r="I132" s="54" t="s">
        <v>178</v>
      </c>
      <c r="J132" s="54">
        <v>32</v>
      </c>
      <c r="K132" s="54" t="s">
        <v>56</v>
      </c>
      <c r="L132" s="54"/>
      <c r="M132" s="53">
        <f>SUM(M133:M134)</f>
        <v>260000</v>
      </c>
      <c r="N132" s="53">
        <f>N133+N134</f>
        <v>270000</v>
      </c>
      <c r="O132" s="108">
        <f t="shared" si="11"/>
        <v>103.84615384615385</v>
      </c>
    </row>
    <row r="133" spans="1:15">
      <c r="A133" s="122" t="s">
        <v>177</v>
      </c>
      <c r="B133" s="54" t="s">
        <v>7</v>
      </c>
      <c r="C133" s="54"/>
      <c r="D133" s="54" t="s">
        <v>12</v>
      </c>
      <c r="E133" s="54" t="s">
        <v>9</v>
      </c>
      <c r="F133" s="54"/>
      <c r="G133" s="54"/>
      <c r="H133" s="54"/>
      <c r="I133" s="54" t="s">
        <v>178</v>
      </c>
      <c r="J133" s="54">
        <v>322</v>
      </c>
      <c r="K133" s="54" t="s">
        <v>125</v>
      </c>
      <c r="L133" s="54"/>
      <c r="M133" s="53">
        <v>200000</v>
      </c>
      <c r="N133" s="53">
        <v>220000</v>
      </c>
      <c r="O133" s="108">
        <f t="shared" si="11"/>
        <v>110.00000000000001</v>
      </c>
    </row>
    <row r="134" spans="1:15">
      <c r="A134" s="124" t="s">
        <v>177</v>
      </c>
      <c r="B134" s="54" t="s">
        <v>7</v>
      </c>
      <c r="C134" s="54"/>
      <c r="D134" s="54" t="s">
        <v>12</v>
      </c>
      <c r="E134" s="54" t="s">
        <v>9</v>
      </c>
      <c r="F134" s="54"/>
      <c r="G134" s="54"/>
      <c r="H134" s="54"/>
      <c r="I134" s="54" t="s">
        <v>178</v>
      </c>
      <c r="J134" s="54">
        <v>323</v>
      </c>
      <c r="K134" s="54" t="s">
        <v>59</v>
      </c>
      <c r="L134" s="54"/>
      <c r="M134" s="53">
        <v>60000</v>
      </c>
      <c r="N134" s="53">
        <v>50000</v>
      </c>
      <c r="O134" s="108">
        <f t="shared" si="11"/>
        <v>83.333333333333343</v>
      </c>
    </row>
    <row r="135" spans="1:15">
      <c r="A135" s="128" t="s">
        <v>180</v>
      </c>
      <c r="B135" s="129" t="s">
        <v>5</v>
      </c>
      <c r="C135" s="129" t="s">
        <v>5</v>
      </c>
      <c r="D135" s="129" t="s">
        <v>12</v>
      </c>
      <c r="E135" s="129" t="s">
        <v>9</v>
      </c>
      <c r="F135" s="129"/>
      <c r="G135" s="129" t="s">
        <v>5</v>
      </c>
      <c r="H135" s="129"/>
      <c r="I135" s="129"/>
      <c r="J135" s="129" t="s">
        <v>181</v>
      </c>
      <c r="K135" s="129"/>
      <c r="L135" s="129"/>
      <c r="M135" s="130">
        <f>M136+M140+M146</f>
        <v>2243000</v>
      </c>
      <c r="N135" s="130">
        <f>N136+N140+N146</f>
        <v>2275000</v>
      </c>
      <c r="O135" s="132">
        <f t="shared" si="11"/>
        <v>101.42666072224699</v>
      </c>
    </row>
    <row r="136" spans="1:15">
      <c r="A136" s="136" t="s">
        <v>290</v>
      </c>
      <c r="B136" s="137" t="s">
        <v>5</v>
      </c>
      <c r="C136" s="137"/>
      <c r="D136" s="137" t="s">
        <v>12</v>
      </c>
      <c r="E136" s="137" t="s">
        <v>9</v>
      </c>
      <c r="F136" s="137"/>
      <c r="G136" s="137" t="s">
        <v>5</v>
      </c>
      <c r="H136" s="137"/>
      <c r="I136" s="137" t="s">
        <v>175</v>
      </c>
      <c r="J136" s="137" t="s">
        <v>287</v>
      </c>
      <c r="K136" s="137"/>
      <c r="L136" s="137"/>
      <c r="M136" s="139">
        <v>1700000</v>
      </c>
      <c r="N136" s="139">
        <f>N137</f>
        <v>2050000</v>
      </c>
      <c r="O136" s="140">
        <f t="shared" si="11"/>
        <v>120.58823529411764</v>
      </c>
    </row>
    <row r="137" spans="1:15">
      <c r="A137" s="122" t="s">
        <v>290</v>
      </c>
      <c r="B137" s="54"/>
      <c r="C137" s="54"/>
      <c r="D137" s="54"/>
      <c r="E137" s="54"/>
      <c r="F137" s="54"/>
      <c r="G137" s="54"/>
      <c r="H137" s="54"/>
      <c r="I137" s="54" t="s">
        <v>175</v>
      </c>
      <c r="J137" s="54">
        <v>4</v>
      </c>
      <c r="K137" s="54" t="s">
        <v>16</v>
      </c>
      <c r="L137" s="54"/>
      <c r="M137" s="53">
        <v>1700000</v>
      </c>
      <c r="N137" s="53">
        <f>N138</f>
        <v>2050000</v>
      </c>
      <c r="O137" s="108">
        <f t="shared" si="11"/>
        <v>120.58823529411764</v>
      </c>
    </row>
    <row r="138" spans="1:15">
      <c r="A138" s="122" t="s">
        <v>290</v>
      </c>
      <c r="B138" s="54"/>
      <c r="C138" s="54"/>
      <c r="D138" s="54"/>
      <c r="E138" s="54"/>
      <c r="F138" s="54"/>
      <c r="G138" s="54"/>
      <c r="H138" s="54"/>
      <c r="I138" s="54" t="s">
        <v>175</v>
      </c>
      <c r="J138" s="54">
        <v>42</v>
      </c>
      <c r="K138" s="54" t="s">
        <v>182</v>
      </c>
      <c r="L138" s="54"/>
      <c r="M138" s="53">
        <v>1700000</v>
      </c>
      <c r="N138" s="53">
        <f>N139</f>
        <v>2050000</v>
      </c>
      <c r="O138" s="108">
        <f t="shared" si="11"/>
        <v>120.58823529411764</v>
      </c>
    </row>
    <row r="139" spans="1:15">
      <c r="A139" s="122" t="s">
        <v>290</v>
      </c>
      <c r="B139" s="54"/>
      <c r="C139" s="54"/>
      <c r="D139" s="54" t="s">
        <v>12</v>
      </c>
      <c r="E139" s="54" t="s">
        <v>9</v>
      </c>
      <c r="F139" s="54"/>
      <c r="G139" s="54"/>
      <c r="H139" s="54"/>
      <c r="I139" s="54" t="s">
        <v>175</v>
      </c>
      <c r="J139" s="54">
        <v>421</v>
      </c>
      <c r="K139" s="54" t="s">
        <v>73</v>
      </c>
      <c r="L139" s="54"/>
      <c r="M139" s="53">
        <v>1700000</v>
      </c>
      <c r="N139" s="53">
        <v>2050000</v>
      </c>
      <c r="O139" s="108">
        <f t="shared" si="11"/>
        <v>120.58823529411764</v>
      </c>
    </row>
    <row r="140" spans="1:15">
      <c r="A140" s="136" t="s">
        <v>291</v>
      </c>
      <c r="B140" s="137"/>
      <c r="C140" s="137"/>
      <c r="D140" s="137" t="s">
        <v>12</v>
      </c>
      <c r="E140" s="137" t="s">
        <v>9</v>
      </c>
      <c r="F140" s="137"/>
      <c r="G140" s="137"/>
      <c r="H140" s="137"/>
      <c r="I140" s="137" t="s">
        <v>183</v>
      </c>
      <c r="J140" s="137" t="s">
        <v>288</v>
      </c>
      <c r="K140" s="137"/>
      <c r="L140" s="137"/>
      <c r="M140" s="139">
        <v>493000</v>
      </c>
      <c r="N140" s="139">
        <f>N141</f>
        <v>225000</v>
      </c>
      <c r="O140" s="140">
        <f t="shared" si="11"/>
        <v>45.638945233265723</v>
      </c>
    </row>
    <row r="141" spans="1:15">
      <c r="A141" s="122" t="s">
        <v>291</v>
      </c>
      <c r="B141" s="54"/>
      <c r="C141" s="54"/>
      <c r="D141" s="54"/>
      <c r="E141" s="54"/>
      <c r="F141" s="54"/>
      <c r="G141" s="54"/>
      <c r="H141" s="54"/>
      <c r="I141" s="54" t="s">
        <v>183</v>
      </c>
      <c r="J141" s="54">
        <v>4</v>
      </c>
      <c r="K141" s="54" t="s">
        <v>16</v>
      </c>
      <c r="L141" s="54"/>
      <c r="M141" s="53">
        <v>493000</v>
      </c>
      <c r="N141" s="53">
        <f>N144+N142</f>
        <v>225000</v>
      </c>
      <c r="O141" s="108">
        <f t="shared" si="11"/>
        <v>45.638945233265723</v>
      </c>
    </row>
    <row r="142" spans="1:15">
      <c r="A142" s="122" t="s">
        <v>291</v>
      </c>
      <c r="B142" s="54"/>
      <c r="C142" s="54"/>
      <c r="D142" s="54"/>
      <c r="E142" s="54"/>
      <c r="F142" s="54"/>
      <c r="G142" s="54"/>
      <c r="H142" s="54"/>
      <c r="I142" s="54" t="s">
        <v>183</v>
      </c>
      <c r="J142" s="54" t="s">
        <v>68</v>
      </c>
      <c r="K142" s="54" t="s">
        <v>69</v>
      </c>
      <c r="L142" s="54"/>
      <c r="M142" s="53">
        <v>493000</v>
      </c>
      <c r="N142" s="53">
        <v>0</v>
      </c>
      <c r="O142" s="108">
        <f t="shared" si="11"/>
        <v>0</v>
      </c>
    </row>
    <row r="143" spans="1:15">
      <c r="A143" s="122" t="s">
        <v>291</v>
      </c>
      <c r="B143" s="54"/>
      <c r="C143" s="54"/>
      <c r="D143" s="54" t="s">
        <v>12</v>
      </c>
      <c r="E143" s="54" t="s">
        <v>9</v>
      </c>
      <c r="F143" s="54"/>
      <c r="G143" s="54"/>
      <c r="H143" s="54"/>
      <c r="I143" s="54" t="s">
        <v>183</v>
      </c>
      <c r="J143" s="54" t="s">
        <v>70</v>
      </c>
      <c r="K143" s="54" t="s">
        <v>71</v>
      </c>
      <c r="L143" s="54"/>
      <c r="M143" s="53">
        <v>493000</v>
      </c>
      <c r="N143" s="53">
        <v>0</v>
      </c>
      <c r="O143" s="108">
        <f t="shared" si="11"/>
        <v>0</v>
      </c>
    </row>
    <row r="144" spans="1:15" s="65" customFormat="1">
      <c r="A144" s="122" t="s">
        <v>291</v>
      </c>
      <c r="B144" s="54"/>
      <c r="C144" s="54"/>
      <c r="D144" s="54"/>
      <c r="E144" s="54"/>
      <c r="F144" s="54"/>
      <c r="G144" s="54"/>
      <c r="H144" s="54"/>
      <c r="I144" s="54" t="s">
        <v>183</v>
      </c>
      <c r="J144" s="54" t="s">
        <v>157</v>
      </c>
      <c r="K144" s="54" t="s">
        <v>72</v>
      </c>
      <c r="L144" s="54"/>
      <c r="M144" s="53"/>
      <c r="N144" s="53">
        <f>N145</f>
        <v>225000</v>
      </c>
      <c r="O144" s="108"/>
    </row>
    <row r="145" spans="1:15" s="65" customFormat="1">
      <c r="A145" s="122" t="s">
        <v>291</v>
      </c>
      <c r="B145" s="54"/>
      <c r="C145" s="54"/>
      <c r="D145" s="54" t="s">
        <v>12</v>
      </c>
      <c r="E145" s="54" t="s">
        <v>9</v>
      </c>
      <c r="F145" s="54"/>
      <c r="G145" s="54"/>
      <c r="H145" s="54"/>
      <c r="I145" s="54" t="s">
        <v>183</v>
      </c>
      <c r="J145" s="54" t="s">
        <v>275</v>
      </c>
      <c r="K145" s="54" t="s">
        <v>276</v>
      </c>
      <c r="L145" s="54"/>
      <c r="M145" s="53"/>
      <c r="N145" s="53">
        <v>225000</v>
      </c>
      <c r="O145" s="108"/>
    </row>
    <row r="146" spans="1:15">
      <c r="A146" s="136" t="s">
        <v>292</v>
      </c>
      <c r="B146" s="137"/>
      <c r="C146" s="137"/>
      <c r="D146" s="137" t="s">
        <v>12</v>
      </c>
      <c r="E146" s="137" t="s">
        <v>9</v>
      </c>
      <c r="F146" s="137"/>
      <c r="G146" s="137"/>
      <c r="H146" s="137"/>
      <c r="I146" s="137" t="s">
        <v>183</v>
      </c>
      <c r="J146" s="137" t="s">
        <v>289</v>
      </c>
      <c r="K146" s="137"/>
      <c r="L146" s="137"/>
      <c r="M146" s="139">
        <v>50000</v>
      </c>
      <c r="N146" s="139">
        <v>0</v>
      </c>
      <c r="O146" s="140">
        <f t="shared" si="11"/>
        <v>0</v>
      </c>
    </row>
    <row r="147" spans="1:15">
      <c r="A147" s="122" t="s">
        <v>292</v>
      </c>
      <c r="B147" s="54"/>
      <c r="C147" s="54"/>
      <c r="D147" s="54"/>
      <c r="E147" s="54"/>
      <c r="F147" s="54"/>
      <c r="G147" s="54"/>
      <c r="H147" s="54"/>
      <c r="I147" s="54" t="s">
        <v>183</v>
      </c>
      <c r="J147" s="54">
        <v>4</v>
      </c>
      <c r="K147" s="54" t="s">
        <v>16</v>
      </c>
      <c r="L147" s="54"/>
      <c r="M147" s="53">
        <v>50000</v>
      </c>
      <c r="N147" s="53">
        <v>0</v>
      </c>
      <c r="O147" s="108">
        <f t="shared" si="11"/>
        <v>0</v>
      </c>
    </row>
    <row r="148" spans="1:15">
      <c r="A148" s="122" t="s">
        <v>292</v>
      </c>
      <c r="B148" s="54"/>
      <c r="C148" s="54"/>
      <c r="D148" s="54"/>
      <c r="E148" s="54"/>
      <c r="F148" s="54"/>
      <c r="G148" s="54"/>
      <c r="H148" s="54"/>
      <c r="I148" s="54" t="s">
        <v>183</v>
      </c>
      <c r="J148" s="54">
        <v>42</v>
      </c>
      <c r="K148" s="54" t="s">
        <v>72</v>
      </c>
      <c r="L148" s="54"/>
      <c r="M148" s="53">
        <v>50000</v>
      </c>
      <c r="N148" s="53">
        <v>0</v>
      </c>
      <c r="O148" s="108">
        <f t="shared" si="11"/>
        <v>0</v>
      </c>
    </row>
    <row r="149" spans="1:15">
      <c r="A149" s="122" t="s">
        <v>292</v>
      </c>
      <c r="B149" s="54"/>
      <c r="C149" s="54"/>
      <c r="D149" s="54" t="s">
        <v>12</v>
      </c>
      <c r="E149" s="54" t="s">
        <v>9</v>
      </c>
      <c r="F149" s="54"/>
      <c r="G149" s="54"/>
      <c r="H149" s="54"/>
      <c r="I149" s="54" t="s">
        <v>183</v>
      </c>
      <c r="J149" s="54">
        <v>421</v>
      </c>
      <c r="K149" s="54" t="s">
        <v>73</v>
      </c>
      <c r="L149" s="54"/>
      <c r="M149" s="53">
        <v>50000</v>
      </c>
      <c r="N149" s="53">
        <v>0</v>
      </c>
      <c r="O149" s="108">
        <f t="shared" si="11"/>
        <v>0</v>
      </c>
    </row>
    <row r="150" spans="1:15">
      <c r="A150" s="128" t="s">
        <v>186</v>
      </c>
      <c r="B150" s="129" t="s">
        <v>5</v>
      </c>
      <c r="C150" s="129" t="s">
        <v>5</v>
      </c>
      <c r="D150" s="129" t="s">
        <v>12</v>
      </c>
      <c r="E150" s="129" t="s">
        <v>9</v>
      </c>
      <c r="F150" s="129"/>
      <c r="G150" s="129" t="s">
        <v>5</v>
      </c>
      <c r="H150" s="129"/>
      <c r="I150" s="129"/>
      <c r="J150" s="129" t="s">
        <v>257</v>
      </c>
      <c r="K150" s="129"/>
      <c r="L150" s="129"/>
      <c r="M150" s="130">
        <f t="shared" ref="M150" si="17">M151+M155+M163</f>
        <v>360000</v>
      </c>
      <c r="N150" s="130">
        <f>N151+N155+N163+N159</f>
        <v>316000</v>
      </c>
      <c r="O150" s="132">
        <f t="shared" ref="O150:O221" si="18">N150/M150*100</f>
        <v>87.777777777777771</v>
      </c>
    </row>
    <row r="151" spans="1:15">
      <c r="A151" s="136" t="s">
        <v>251</v>
      </c>
      <c r="B151" s="137"/>
      <c r="C151" s="137"/>
      <c r="D151" s="137" t="s">
        <v>12</v>
      </c>
      <c r="E151" s="137" t="s">
        <v>9</v>
      </c>
      <c r="F151" s="137"/>
      <c r="G151" s="137"/>
      <c r="H151" s="137"/>
      <c r="I151" s="137" t="s">
        <v>187</v>
      </c>
      <c r="J151" s="137" t="s">
        <v>264</v>
      </c>
      <c r="K151" s="137"/>
      <c r="L151" s="137"/>
      <c r="M151" s="139">
        <v>70000</v>
      </c>
      <c r="N151" s="139">
        <v>0</v>
      </c>
      <c r="O151" s="140">
        <f t="shared" si="18"/>
        <v>0</v>
      </c>
    </row>
    <row r="152" spans="1:15">
      <c r="A152" s="122" t="s">
        <v>251</v>
      </c>
      <c r="B152" s="54"/>
      <c r="C152" s="54"/>
      <c r="D152" s="54"/>
      <c r="E152" s="54"/>
      <c r="F152" s="54"/>
      <c r="G152" s="54"/>
      <c r="H152" s="54"/>
      <c r="I152" s="54" t="s">
        <v>187</v>
      </c>
      <c r="J152" s="54" t="s">
        <v>156</v>
      </c>
      <c r="K152" s="54" t="s">
        <v>14</v>
      </c>
      <c r="L152" s="54"/>
      <c r="M152" s="53">
        <v>70000</v>
      </c>
      <c r="N152" s="53">
        <v>0</v>
      </c>
      <c r="O152" s="108">
        <f t="shared" si="18"/>
        <v>0</v>
      </c>
    </row>
    <row r="153" spans="1:15">
      <c r="A153" s="122" t="s">
        <v>251</v>
      </c>
      <c r="B153" s="54"/>
      <c r="C153" s="54"/>
      <c r="D153" s="54"/>
      <c r="E153" s="54"/>
      <c r="F153" s="54"/>
      <c r="G153" s="54"/>
      <c r="H153" s="54"/>
      <c r="I153" s="54" t="s">
        <v>187</v>
      </c>
      <c r="J153" s="54" t="s">
        <v>139</v>
      </c>
      <c r="K153" s="54" t="s">
        <v>56</v>
      </c>
      <c r="L153" s="54"/>
      <c r="M153" s="53">
        <v>70000</v>
      </c>
      <c r="N153" s="53">
        <v>0</v>
      </c>
      <c r="O153" s="108">
        <f t="shared" si="18"/>
        <v>0</v>
      </c>
    </row>
    <row r="154" spans="1:15">
      <c r="A154" s="122" t="s">
        <v>251</v>
      </c>
      <c r="B154" s="54"/>
      <c r="C154" s="54"/>
      <c r="D154" s="54" t="s">
        <v>12</v>
      </c>
      <c r="E154" s="54" t="s">
        <v>9</v>
      </c>
      <c r="F154" s="54"/>
      <c r="G154" s="54"/>
      <c r="H154" s="54"/>
      <c r="I154" s="54" t="s">
        <v>187</v>
      </c>
      <c r="J154" s="54" t="s">
        <v>126</v>
      </c>
      <c r="K154" s="54" t="s">
        <v>59</v>
      </c>
      <c r="L154" s="54"/>
      <c r="M154" s="53">
        <v>70000</v>
      </c>
      <c r="N154" s="53">
        <v>0</v>
      </c>
      <c r="O154" s="108">
        <f t="shared" si="18"/>
        <v>0</v>
      </c>
    </row>
    <row r="155" spans="1:15" s="43" customFormat="1">
      <c r="A155" s="136" t="s">
        <v>267</v>
      </c>
      <c r="B155" s="137"/>
      <c r="C155" s="137"/>
      <c r="D155" s="137" t="s">
        <v>12</v>
      </c>
      <c r="E155" s="137" t="s">
        <v>9</v>
      </c>
      <c r="F155" s="137"/>
      <c r="G155" s="137"/>
      <c r="H155" s="137"/>
      <c r="I155" s="137" t="s">
        <v>184</v>
      </c>
      <c r="J155" s="137" t="s">
        <v>265</v>
      </c>
      <c r="K155" s="137"/>
      <c r="L155" s="137"/>
      <c r="M155" s="139">
        <v>240000</v>
      </c>
      <c r="N155" s="139">
        <f>N156</f>
        <v>112000</v>
      </c>
      <c r="O155" s="140">
        <f t="shared" si="18"/>
        <v>46.666666666666664</v>
      </c>
    </row>
    <row r="156" spans="1:15" s="43" customFormat="1">
      <c r="A156" s="122" t="s">
        <v>267</v>
      </c>
      <c r="B156" s="54"/>
      <c r="C156" s="54"/>
      <c r="D156" s="54"/>
      <c r="E156" s="54"/>
      <c r="F156" s="54"/>
      <c r="G156" s="54"/>
      <c r="H156" s="54"/>
      <c r="I156" s="54" t="s">
        <v>184</v>
      </c>
      <c r="J156" s="54">
        <v>3</v>
      </c>
      <c r="K156" s="54" t="s">
        <v>14</v>
      </c>
      <c r="L156" s="54"/>
      <c r="M156" s="53">
        <v>240000</v>
      </c>
      <c r="N156" s="53">
        <f>N157</f>
        <v>112000</v>
      </c>
      <c r="O156" s="108">
        <f t="shared" si="18"/>
        <v>46.666666666666664</v>
      </c>
    </row>
    <row r="157" spans="1:15" s="43" customFormat="1">
      <c r="A157" s="122" t="s">
        <v>267</v>
      </c>
      <c r="B157" s="54"/>
      <c r="C157" s="54"/>
      <c r="D157" s="54"/>
      <c r="E157" s="54"/>
      <c r="F157" s="54"/>
      <c r="G157" s="54"/>
      <c r="H157" s="54"/>
      <c r="I157" s="54" t="s">
        <v>184</v>
      </c>
      <c r="J157" s="54">
        <v>38</v>
      </c>
      <c r="K157" s="54" t="s">
        <v>185</v>
      </c>
      <c r="L157" s="54"/>
      <c r="M157" s="53">
        <v>240000</v>
      </c>
      <c r="N157" s="53">
        <f>N158</f>
        <v>112000</v>
      </c>
      <c r="O157" s="108">
        <f t="shared" si="18"/>
        <v>46.666666666666664</v>
      </c>
    </row>
    <row r="158" spans="1:15" s="43" customFormat="1">
      <c r="A158" s="122" t="s">
        <v>267</v>
      </c>
      <c r="B158" s="54"/>
      <c r="C158" s="54"/>
      <c r="D158" s="54" t="s">
        <v>12</v>
      </c>
      <c r="E158" s="54" t="s">
        <v>9</v>
      </c>
      <c r="F158" s="54"/>
      <c r="G158" s="54" t="s">
        <v>5</v>
      </c>
      <c r="H158" s="54" t="s">
        <v>5</v>
      </c>
      <c r="I158" s="54" t="s">
        <v>184</v>
      </c>
      <c r="J158" s="54">
        <v>386</v>
      </c>
      <c r="K158" s="54" t="s">
        <v>67</v>
      </c>
      <c r="L158" s="54"/>
      <c r="M158" s="53">
        <v>240000</v>
      </c>
      <c r="N158" s="53">
        <v>112000</v>
      </c>
      <c r="O158" s="108">
        <f t="shared" si="18"/>
        <v>46.666666666666664</v>
      </c>
    </row>
    <row r="159" spans="1:15" s="65" customFormat="1">
      <c r="A159" s="136" t="s">
        <v>293</v>
      </c>
      <c r="B159" s="137"/>
      <c r="C159" s="137"/>
      <c r="D159" s="137" t="s">
        <v>12</v>
      </c>
      <c r="E159" s="137" t="s">
        <v>9</v>
      </c>
      <c r="F159" s="137"/>
      <c r="G159" s="137"/>
      <c r="H159" s="137"/>
      <c r="I159" s="137" t="s">
        <v>184</v>
      </c>
      <c r="J159" s="137" t="s">
        <v>306</v>
      </c>
      <c r="K159" s="137"/>
      <c r="L159" s="137"/>
      <c r="M159" s="139">
        <v>0</v>
      </c>
      <c r="N159" s="139">
        <v>154000</v>
      </c>
      <c r="O159" s="140">
        <v>0</v>
      </c>
    </row>
    <row r="160" spans="1:15" s="65" customFormat="1">
      <c r="A160" s="122" t="s">
        <v>293</v>
      </c>
      <c r="B160" s="54"/>
      <c r="C160" s="54"/>
      <c r="D160" s="54"/>
      <c r="E160" s="54"/>
      <c r="F160" s="54"/>
      <c r="G160" s="54"/>
      <c r="H160" s="54"/>
      <c r="I160" s="54" t="s">
        <v>184</v>
      </c>
      <c r="J160" s="54" t="s">
        <v>15</v>
      </c>
      <c r="K160" s="54" t="s">
        <v>14</v>
      </c>
      <c r="L160" s="54"/>
      <c r="M160" s="53">
        <v>0</v>
      </c>
      <c r="N160" s="53">
        <v>154000</v>
      </c>
      <c r="O160" s="108">
        <v>0</v>
      </c>
    </row>
    <row r="161" spans="1:15" s="65" customFormat="1">
      <c r="A161" s="122" t="s">
        <v>293</v>
      </c>
      <c r="B161" s="54"/>
      <c r="C161" s="54"/>
      <c r="D161" s="54"/>
      <c r="E161" s="54"/>
      <c r="F161" s="54"/>
      <c r="G161" s="54"/>
      <c r="H161" s="54"/>
      <c r="I161" s="54" t="s">
        <v>184</v>
      </c>
      <c r="J161" s="54" t="s">
        <v>157</v>
      </c>
      <c r="K161" s="54" t="s">
        <v>72</v>
      </c>
      <c r="L161" s="54"/>
      <c r="M161" s="53">
        <v>0</v>
      </c>
      <c r="N161" s="53">
        <v>154000</v>
      </c>
      <c r="O161" s="108">
        <v>0</v>
      </c>
    </row>
    <row r="162" spans="1:15" s="65" customFormat="1">
      <c r="A162" s="122" t="s">
        <v>293</v>
      </c>
      <c r="B162" s="54"/>
      <c r="C162" s="54"/>
      <c r="D162" s="54" t="s">
        <v>12</v>
      </c>
      <c r="E162" s="54" t="s">
        <v>9</v>
      </c>
      <c r="F162" s="54"/>
      <c r="G162" s="54" t="s">
        <v>5</v>
      </c>
      <c r="H162" s="54" t="s">
        <v>5</v>
      </c>
      <c r="I162" s="54" t="s">
        <v>184</v>
      </c>
      <c r="J162" s="54" t="s">
        <v>74</v>
      </c>
      <c r="K162" s="54" t="s">
        <v>75</v>
      </c>
      <c r="L162" s="54"/>
      <c r="M162" s="53">
        <v>0</v>
      </c>
      <c r="N162" s="53">
        <v>154000</v>
      </c>
      <c r="O162" s="108">
        <v>0</v>
      </c>
    </row>
    <row r="163" spans="1:15" s="43" customFormat="1">
      <c r="A163" s="136" t="s">
        <v>307</v>
      </c>
      <c r="B163" s="137"/>
      <c r="C163" s="137"/>
      <c r="D163" s="137" t="s">
        <v>12</v>
      </c>
      <c r="E163" s="137" t="s">
        <v>9</v>
      </c>
      <c r="F163" s="137"/>
      <c r="G163" s="137"/>
      <c r="H163" s="137"/>
      <c r="I163" s="137" t="s">
        <v>184</v>
      </c>
      <c r="J163" s="137" t="s">
        <v>308</v>
      </c>
      <c r="K163" s="137"/>
      <c r="L163" s="137"/>
      <c r="M163" s="139">
        <v>50000</v>
      </c>
      <c r="N163" s="139">
        <f>N164</f>
        <v>50000</v>
      </c>
      <c r="O163" s="140">
        <f t="shared" si="18"/>
        <v>100</v>
      </c>
    </row>
    <row r="164" spans="1:15" s="43" customFormat="1">
      <c r="A164" s="122" t="s">
        <v>307</v>
      </c>
      <c r="B164" s="54"/>
      <c r="C164" s="54"/>
      <c r="D164" s="54"/>
      <c r="E164" s="54"/>
      <c r="F164" s="54"/>
      <c r="G164" s="54"/>
      <c r="H164" s="54"/>
      <c r="I164" s="54" t="s">
        <v>184</v>
      </c>
      <c r="J164" s="54" t="s">
        <v>15</v>
      </c>
      <c r="K164" s="54" t="s">
        <v>14</v>
      </c>
      <c r="L164" s="54"/>
      <c r="M164" s="53">
        <v>50000</v>
      </c>
      <c r="N164" s="53">
        <f>N165</f>
        <v>50000</v>
      </c>
      <c r="O164" s="108">
        <f t="shared" si="18"/>
        <v>100</v>
      </c>
    </row>
    <row r="165" spans="1:15" s="43" customFormat="1">
      <c r="A165" s="122" t="s">
        <v>307</v>
      </c>
      <c r="B165" s="54"/>
      <c r="C165" s="54"/>
      <c r="D165" s="54"/>
      <c r="E165" s="54"/>
      <c r="F165" s="54"/>
      <c r="G165" s="54"/>
      <c r="H165" s="54"/>
      <c r="I165" s="54" t="s">
        <v>184</v>
      </c>
      <c r="J165" s="54" t="s">
        <v>157</v>
      </c>
      <c r="K165" s="54" t="s">
        <v>72</v>
      </c>
      <c r="L165" s="54"/>
      <c r="M165" s="53">
        <v>50000</v>
      </c>
      <c r="N165" s="53">
        <f>N166</f>
        <v>50000</v>
      </c>
      <c r="O165" s="108">
        <f t="shared" si="18"/>
        <v>100</v>
      </c>
    </row>
    <row r="166" spans="1:15" s="43" customFormat="1">
      <c r="A166" s="122" t="s">
        <v>307</v>
      </c>
      <c r="B166" s="54"/>
      <c r="C166" s="54"/>
      <c r="D166" s="54" t="s">
        <v>12</v>
      </c>
      <c r="E166" s="54" t="s">
        <v>9</v>
      </c>
      <c r="F166" s="54"/>
      <c r="G166" s="54" t="s">
        <v>5</v>
      </c>
      <c r="H166" s="54" t="s">
        <v>5</v>
      </c>
      <c r="I166" s="54" t="s">
        <v>184</v>
      </c>
      <c r="J166" s="54" t="s">
        <v>247</v>
      </c>
      <c r="K166" s="54" t="s">
        <v>73</v>
      </c>
      <c r="L166" s="54"/>
      <c r="M166" s="53">
        <v>50000</v>
      </c>
      <c r="N166" s="53">
        <v>50000</v>
      </c>
      <c r="O166" s="108">
        <f t="shared" si="18"/>
        <v>100</v>
      </c>
    </row>
    <row r="167" spans="1:15">
      <c r="A167" s="120"/>
      <c r="B167" s="113"/>
      <c r="C167" s="113"/>
      <c r="D167" s="113"/>
      <c r="E167" s="113"/>
      <c r="F167" s="113"/>
      <c r="G167" s="113"/>
      <c r="H167" s="113"/>
      <c r="I167" s="113"/>
      <c r="J167" s="113" t="s">
        <v>188</v>
      </c>
      <c r="K167" s="113"/>
      <c r="L167" s="113"/>
      <c r="M167" s="118">
        <f>M168+M183</f>
        <v>171000</v>
      </c>
      <c r="N167" s="118">
        <f>N168+N183</f>
        <v>171250</v>
      </c>
      <c r="O167" s="116">
        <f t="shared" si="18"/>
        <v>100.14619883040936</v>
      </c>
    </row>
    <row r="168" spans="1:15">
      <c r="A168" s="120"/>
      <c r="B168" s="113"/>
      <c r="C168" s="113"/>
      <c r="D168" s="113"/>
      <c r="E168" s="113"/>
      <c r="F168" s="113"/>
      <c r="G168" s="113"/>
      <c r="H168" s="113"/>
      <c r="I168" s="113" t="s">
        <v>189</v>
      </c>
      <c r="J168" s="113" t="s">
        <v>190</v>
      </c>
      <c r="K168" s="113"/>
      <c r="L168" s="113"/>
      <c r="M168" s="118">
        <f>M169+M174</f>
        <v>141000</v>
      </c>
      <c r="N168" s="118">
        <f>N169+N174</f>
        <v>147000</v>
      </c>
      <c r="O168" s="116">
        <f t="shared" si="18"/>
        <v>104.25531914893618</v>
      </c>
    </row>
    <row r="169" spans="1:15">
      <c r="A169" s="128" t="s">
        <v>191</v>
      </c>
      <c r="B169" s="129" t="s">
        <v>7</v>
      </c>
      <c r="C169" s="129"/>
      <c r="D169" s="129" t="s">
        <v>5</v>
      </c>
      <c r="E169" s="129" t="s">
        <v>9</v>
      </c>
      <c r="F169" s="129"/>
      <c r="G169" s="129"/>
      <c r="H169" s="129"/>
      <c r="I169" s="129"/>
      <c r="J169" s="129" t="s">
        <v>302</v>
      </c>
      <c r="K169" s="129"/>
      <c r="L169" s="129"/>
      <c r="M169" s="130">
        <v>40000</v>
      </c>
      <c r="N169" s="130">
        <f>N170</f>
        <v>57000</v>
      </c>
      <c r="O169" s="132">
        <f t="shared" si="18"/>
        <v>142.5</v>
      </c>
    </row>
    <row r="170" spans="1:15">
      <c r="A170" s="136" t="s">
        <v>192</v>
      </c>
      <c r="B170" s="137" t="s">
        <v>7</v>
      </c>
      <c r="C170" s="137"/>
      <c r="D170" s="137" t="s">
        <v>5</v>
      </c>
      <c r="E170" s="137" t="s">
        <v>9</v>
      </c>
      <c r="F170" s="137"/>
      <c r="G170" s="137"/>
      <c r="H170" s="137"/>
      <c r="I170" s="137" t="s">
        <v>189</v>
      </c>
      <c r="J170" s="137" t="s">
        <v>301</v>
      </c>
      <c r="K170" s="137"/>
      <c r="L170" s="137"/>
      <c r="M170" s="139">
        <v>40000</v>
      </c>
      <c r="N170" s="139">
        <f>N171</f>
        <v>57000</v>
      </c>
      <c r="O170" s="140">
        <f t="shared" si="18"/>
        <v>142.5</v>
      </c>
    </row>
    <row r="171" spans="1:15">
      <c r="A171" s="122" t="s">
        <v>192</v>
      </c>
      <c r="B171" s="54"/>
      <c r="C171" s="54"/>
      <c r="D171" s="54"/>
      <c r="E171" s="54"/>
      <c r="F171" s="54"/>
      <c r="G171" s="54"/>
      <c r="H171" s="54"/>
      <c r="I171" s="54" t="s">
        <v>189</v>
      </c>
      <c r="J171" s="54">
        <v>3</v>
      </c>
      <c r="K171" s="54" t="s">
        <v>14</v>
      </c>
      <c r="L171" s="54"/>
      <c r="M171" s="53">
        <v>40000</v>
      </c>
      <c r="N171" s="53">
        <f>N172</f>
        <v>57000</v>
      </c>
      <c r="O171" s="108">
        <f t="shared" si="18"/>
        <v>142.5</v>
      </c>
    </row>
    <row r="172" spans="1:15">
      <c r="A172" s="122" t="s">
        <v>192</v>
      </c>
      <c r="B172" s="54"/>
      <c r="C172" s="54"/>
      <c r="D172" s="54"/>
      <c r="E172" s="54"/>
      <c r="F172" s="54"/>
      <c r="G172" s="54"/>
      <c r="H172" s="54"/>
      <c r="I172" s="54" t="s">
        <v>189</v>
      </c>
      <c r="J172" s="54">
        <v>37</v>
      </c>
      <c r="K172" s="54" t="s">
        <v>193</v>
      </c>
      <c r="L172" s="54"/>
      <c r="M172" s="53">
        <v>40000</v>
      </c>
      <c r="N172" s="53">
        <f>N173</f>
        <v>57000</v>
      </c>
      <c r="O172" s="108">
        <f t="shared" si="18"/>
        <v>142.5</v>
      </c>
    </row>
    <row r="173" spans="1:15">
      <c r="A173" s="122" t="s">
        <v>192</v>
      </c>
      <c r="B173" s="54" t="s">
        <v>7</v>
      </c>
      <c r="C173" s="54"/>
      <c r="D173" s="54"/>
      <c r="E173" s="54" t="s">
        <v>9</v>
      </c>
      <c r="F173" s="54"/>
      <c r="G173" s="54"/>
      <c r="H173" s="54"/>
      <c r="I173" s="54" t="s">
        <v>189</v>
      </c>
      <c r="J173" s="54">
        <v>372</v>
      </c>
      <c r="K173" s="54" t="s">
        <v>64</v>
      </c>
      <c r="L173" s="54"/>
      <c r="M173" s="53">
        <v>40000</v>
      </c>
      <c r="N173" s="53">
        <v>57000</v>
      </c>
      <c r="O173" s="108">
        <f t="shared" si="18"/>
        <v>142.5</v>
      </c>
    </row>
    <row r="174" spans="1:15">
      <c r="A174" s="128" t="s">
        <v>194</v>
      </c>
      <c r="B174" s="129" t="s">
        <v>7</v>
      </c>
      <c r="C174" s="129"/>
      <c r="D174" s="129" t="s">
        <v>5</v>
      </c>
      <c r="E174" s="129" t="s">
        <v>9</v>
      </c>
      <c r="F174" s="129"/>
      <c r="G174" s="129"/>
      <c r="H174" s="129"/>
      <c r="I174" s="129"/>
      <c r="J174" s="129" t="s">
        <v>195</v>
      </c>
      <c r="K174" s="129"/>
      <c r="L174" s="129"/>
      <c r="M174" s="130">
        <f>M175+M179</f>
        <v>101000</v>
      </c>
      <c r="N174" s="130">
        <f>N175+N179</f>
        <v>90000</v>
      </c>
      <c r="O174" s="132">
        <f t="shared" si="18"/>
        <v>89.10891089108911</v>
      </c>
    </row>
    <row r="175" spans="1:15">
      <c r="A175" s="136" t="s">
        <v>252</v>
      </c>
      <c r="B175" s="137" t="s">
        <v>7</v>
      </c>
      <c r="C175" s="137"/>
      <c r="D175" s="137" t="s">
        <v>5</v>
      </c>
      <c r="E175" s="137" t="s">
        <v>9</v>
      </c>
      <c r="F175" s="137"/>
      <c r="G175" s="137"/>
      <c r="H175" s="137"/>
      <c r="I175" s="137" t="s">
        <v>197</v>
      </c>
      <c r="J175" s="137" t="s">
        <v>248</v>
      </c>
      <c r="K175" s="137"/>
      <c r="L175" s="137"/>
      <c r="M175" s="139">
        <v>86000</v>
      </c>
      <c r="N175" s="139">
        <f>SUM(N177)</f>
        <v>90000</v>
      </c>
      <c r="O175" s="140">
        <f t="shared" si="18"/>
        <v>104.65116279069768</v>
      </c>
    </row>
    <row r="176" spans="1:15">
      <c r="A176" s="122" t="s">
        <v>252</v>
      </c>
      <c r="B176" s="54"/>
      <c r="C176" s="54"/>
      <c r="D176" s="54"/>
      <c r="E176" s="54"/>
      <c r="F176" s="54"/>
      <c r="G176" s="54"/>
      <c r="H176" s="54"/>
      <c r="I176" s="54" t="s">
        <v>197</v>
      </c>
      <c r="J176" s="54">
        <v>3</v>
      </c>
      <c r="K176" s="54" t="s">
        <v>14</v>
      </c>
      <c r="L176" s="54"/>
      <c r="M176" s="53">
        <v>86000</v>
      </c>
      <c r="N176" s="53">
        <f>SUM(N178)</f>
        <v>90000</v>
      </c>
      <c r="O176" s="108">
        <f t="shared" si="18"/>
        <v>104.65116279069768</v>
      </c>
    </row>
    <row r="177" spans="1:15">
      <c r="A177" s="122" t="s">
        <v>252</v>
      </c>
      <c r="B177" s="54"/>
      <c r="C177" s="54"/>
      <c r="D177" s="54"/>
      <c r="E177" s="54"/>
      <c r="F177" s="54"/>
      <c r="G177" s="54"/>
      <c r="H177" s="54"/>
      <c r="I177" s="54" t="s">
        <v>197</v>
      </c>
      <c r="J177" s="54">
        <v>37</v>
      </c>
      <c r="K177" s="54" t="s">
        <v>193</v>
      </c>
      <c r="L177" s="54"/>
      <c r="M177" s="53">
        <v>86000</v>
      </c>
      <c r="N177" s="53">
        <v>90000</v>
      </c>
      <c r="O177" s="108">
        <f t="shared" si="18"/>
        <v>104.65116279069768</v>
      </c>
    </row>
    <row r="178" spans="1:15">
      <c r="A178" s="122" t="s">
        <v>252</v>
      </c>
      <c r="B178" s="54" t="s">
        <v>7</v>
      </c>
      <c r="C178" s="54"/>
      <c r="D178" s="54"/>
      <c r="E178" s="54" t="s">
        <v>9</v>
      </c>
      <c r="F178" s="54"/>
      <c r="G178" s="54"/>
      <c r="H178" s="54"/>
      <c r="I178" s="54" t="s">
        <v>197</v>
      </c>
      <c r="J178" s="54">
        <v>372</v>
      </c>
      <c r="K178" s="54" t="s">
        <v>64</v>
      </c>
      <c r="L178" s="54"/>
      <c r="M178" s="53">
        <v>86000</v>
      </c>
      <c r="N178" s="53">
        <v>90000</v>
      </c>
      <c r="O178" s="108">
        <f t="shared" si="18"/>
        <v>104.65116279069768</v>
      </c>
    </row>
    <row r="179" spans="1:15" s="43" customFormat="1">
      <c r="A179" s="136" t="s">
        <v>196</v>
      </c>
      <c r="B179" s="137" t="s">
        <v>7</v>
      </c>
      <c r="C179" s="137"/>
      <c r="D179" s="137" t="s">
        <v>5</v>
      </c>
      <c r="E179" s="137" t="s">
        <v>9</v>
      </c>
      <c r="F179" s="137"/>
      <c r="G179" s="137"/>
      <c r="H179" s="137"/>
      <c r="I179" s="137" t="s">
        <v>197</v>
      </c>
      <c r="J179" s="137" t="s">
        <v>245</v>
      </c>
      <c r="K179" s="137"/>
      <c r="L179" s="137"/>
      <c r="M179" s="139">
        <v>15000</v>
      </c>
      <c r="N179" s="139">
        <v>0</v>
      </c>
      <c r="O179" s="140">
        <f t="shared" si="18"/>
        <v>0</v>
      </c>
    </row>
    <row r="180" spans="1:15" s="43" customFormat="1">
      <c r="A180" s="122" t="s">
        <v>196</v>
      </c>
      <c r="B180" s="54"/>
      <c r="C180" s="54"/>
      <c r="D180" s="54"/>
      <c r="E180" s="54"/>
      <c r="F180" s="54"/>
      <c r="G180" s="54"/>
      <c r="H180" s="54"/>
      <c r="I180" s="54" t="s">
        <v>197</v>
      </c>
      <c r="J180" s="54">
        <v>3</v>
      </c>
      <c r="K180" s="54" t="s">
        <v>14</v>
      </c>
      <c r="L180" s="54"/>
      <c r="M180" s="53">
        <v>15000</v>
      </c>
      <c r="N180" s="53">
        <v>0</v>
      </c>
      <c r="O180" s="108">
        <f t="shared" si="18"/>
        <v>0</v>
      </c>
    </row>
    <row r="181" spans="1:15" s="43" customFormat="1">
      <c r="A181" s="122" t="s">
        <v>196</v>
      </c>
      <c r="B181" s="54"/>
      <c r="C181" s="54"/>
      <c r="D181" s="54"/>
      <c r="E181" s="54"/>
      <c r="F181" s="54"/>
      <c r="G181" s="54"/>
      <c r="H181" s="54"/>
      <c r="I181" s="54" t="s">
        <v>197</v>
      </c>
      <c r="J181" s="54">
        <v>37</v>
      </c>
      <c r="K181" s="54" t="s">
        <v>193</v>
      </c>
      <c r="L181" s="54"/>
      <c r="M181" s="53">
        <v>15000</v>
      </c>
      <c r="N181" s="53">
        <v>0</v>
      </c>
      <c r="O181" s="108">
        <f t="shared" si="18"/>
        <v>0</v>
      </c>
    </row>
    <row r="182" spans="1:15" s="43" customFormat="1">
      <c r="A182" s="122" t="s">
        <v>196</v>
      </c>
      <c r="B182" s="54" t="s">
        <v>7</v>
      </c>
      <c r="C182" s="54"/>
      <c r="D182" s="54"/>
      <c r="E182" s="54" t="s">
        <v>9</v>
      </c>
      <c r="F182" s="54"/>
      <c r="G182" s="54"/>
      <c r="H182" s="54"/>
      <c r="I182" s="54" t="s">
        <v>197</v>
      </c>
      <c r="J182" s="54">
        <v>372</v>
      </c>
      <c r="K182" s="54" t="s">
        <v>64</v>
      </c>
      <c r="L182" s="54"/>
      <c r="M182" s="53">
        <v>15000</v>
      </c>
      <c r="N182" s="53">
        <v>0</v>
      </c>
      <c r="O182" s="108">
        <f t="shared" si="18"/>
        <v>0</v>
      </c>
    </row>
    <row r="183" spans="1:15">
      <c r="A183" s="120" t="s">
        <v>5</v>
      </c>
      <c r="B183" s="113"/>
      <c r="C183" s="113"/>
      <c r="D183" s="113"/>
      <c r="E183" s="113"/>
      <c r="F183" s="113"/>
      <c r="G183" s="113"/>
      <c r="H183" s="113"/>
      <c r="I183" s="113" t="s">
        <v>198</v>
      </c>
      <c r="J183" s="113" t="s">
        <v>199</v>
      </c>
      <c r="K183" s="113"/>
      <c r="L183" s="113"/>
      <c r="M183" s="114">
        <v>30000</v>
      </c>
      <c r="N183" s="114">
        <f>N184</f>
        <v>24250</v>
      </c>
      <c r="O183" s="116">
        <f t="shared" si="18"/>
        <v>80.833333333333329</v>
      </c>
    </row>
    <row r="184" spans="1:15">
      <c r="A184" s="128" t="s">
        <v>200</v>
      </c>
      <c r="B184" s="129" t="s">
        <v>7</v>
      </c>
      <c r="C184" s="129"/>
      <c r="D184" s="129" t="s">
        <v>12</v>
      </c>
      <c r="E184" s="129" t="s">
        <v>9</v>
      </c>
      <c r="F184" s="129"/>
      <c r="G184" s="129"/>
      <c r="H184" s="129"/>
      <c r="I184" s="129" t="s">
        <v>5</v>
      </c>
      <c r="J184" s="129" t="s">
        <v>201</v>
      </c>
      <c r="K184" s="129"/>
      <c r="L184" s="129"/>
      <c r="M184" s="130">
        <v>30000</v>
      </c>
      <c r="N184" s="130">
        <f>N185</f>
        <v>24250</v>
      </c>
      <c r="O184" s="132">
        <f t="shared" si="18"/>
        <v>80.833333333333329</v>
      </c>
    </row>
    <row r="185" spans="1:15">
      <c r="A185" s="136" t="s">
        <v>202</v>
      </c>
      <c r="B185" s="137" t="s">
        <v>7</v>
      </c>
      <c r="C185" s="137"/>
      <c r="D185" s="137" t="s">
        <v>12</v>
      </c>
      <c r="E185" s="137" t="s">
        <v>9</v>
      </c>
      <c r="F185" s="137"/>
      <c r="G185" s="137"/>
      <c r="H185" s="137"/>
      <c r="I185" s="137" t="s">
        <v>198</v>
      </c>
      <c r="J185" s="137" t="s">
        <v>203</v>
      </c>
      <c r="K185" s="137"/>
      <c r="L185" s="137"/>
      <c r="M185" s="139">
        <v>30000</v>
      </c>
      <c r="N185" s="139">
        <f>N186</f>
        <v>24250</v>
      </c>
      <c r="O185" s="140">
        <f t="shared" si="18"/>
        <v>80.833333333333329</v>
      </c>
    </row>
    <row r="186" spans="1:15">
      <c r="A186" s="121" t="s">
        <v>202</v>
      </c>
      <c r="B186" s="52"/>
      <c r="C186" s="52"/>
      <c r="D186" s="52"/>
      <c r="E186" s="52"/>
      <c r="F186" s="52"/>
      <c r="G186" s="52"/>
      <c r="H186" s="52"/>
      <c r="I186" s="52" t="s">
        <v>198</v>
      </c>
      <c r="J186" s="87" t="s">
        <v>156</v>
      </c>
      <c r="K186" s="52" t="s">
        <v>14</v>
      </c>
      <c r="L186" s="52"/>
      <c r="M186" s="88">
        <v>30000</v>
      </c>
      <c r="N186" s="88">
        <f>N187</f>
        <v>24250</v>
      </c>
      <c r="O186" s="108">
        <f t="shared" si="18"/>
        <v>80.833333333333329</v>
      </c>
    </row>
    <row r="187" spans="1:15">
      <c r="A187" s="121" t="s">
        <v>202</v>
      </c>
      <c r="B187" s="52"/>
      <c r="C187" s="52"/>
      <c r="D187" s="52"/>
      <c r="E187" s="52"/>
      <c r="F187" s="52"/>
      <c r="G187" s="52"/>
      <c r="H187" s="52"/>
      <c r="I187" s="52" t="s">
        <v>198</v>
      </c>
      <c r="J187" s="87" t="s">
        <v>139</v>
      </c>
      <c r="K187" s="52" t="s">
        <v>56</v>
      </c>
      <c r="L187" s="52"/>
      <c r="M187" s="88">
        <v>30000</v>
      </c>
      <c r="N187" s="88">
        <f>N188</f>
        <v>24250</v>
      </c>
      <c r="O187" s="108">
        <f t="shared" si="18"/>
        <v>80.833333333333329</v>
      </c>
    </row>
    <row r="188" spans="1:15">
      <c r="A188" s="121" t="s">
        <v>202</v>
      </c>
      <c r="B188" s="52" t="s">
        <v>7</v>
      </c>
      <c r="C188" s="52"/>
      <c r="D188" s="52" t="s">
        <v>12</v>
      </c>
      <c r="E188" s="52" t="s">
        <v>9</v>
      </c>
      <c r="F188" s="52"/>
      <c r="G188" s="52"/>
      <c r="H188" s="52"/>
      <c r="I188" s="52" t="s">
        <v>198</v>
      </c>
      <c r="J188" s="87" t="s">
        <v>126</v>
      </c>
      <c r="K188" s="52" t="s">
        <v>59</v>
      </c>
      <c r="L188" s="52"/>
      <c r="M188" s="88">
        <v>30000</v>
      </c>
      <c r="N188" s="88">
        <v>24250</v>
      </c>
      <c r="O188" s="108">
        <f t="shared" si="18"/>
        <v>80.833333333333329</v>
      </c>
    </row>
    <row r="189" spans="1:15">
      <c r="A189" s="120"/>
      <c r="B189" s="113"/>
      <c r="C189" s="113"/>
      <c r="D189" s="113"/>
      <c r="E189" s="113"/>
      <c r="F189" s="113"/>
      <c r="G189" s="113"/>
      <c r="H189" s="113"/>
      <c r="I189" s="113"/>
      <c r="J189" s="113" t="s">
        <v>204</v>
      </c>
      <c r="K189" s="113"/>
      <c r="L189" s="113"/>
      <c r="M189" s="118">
        <f>SUM(M190)</f>
        <v>344000</v>
      </c>
      <c r="N189" s="118">
        <f t="shared" ref="N189:N190" si="19">SUM(N190)</f>
        <v>244950</v>
      </c>
      <c r="O189" s="116">
        <f t="shared" si="18"/>
        <v>71.206395348837219</v>
      </c>
    </row>
    <row r="190" spans="1:15">
      <c r="A190" s="120"/>
      <c r="B190" s="113"/>
      <c r="C190" s="113"/>
      <c r="D190" s="113"/>
      <c r="E190" s="113"/>
      <c r="F190" s="113"/>
      <c r="G190" s="113"/>
      <c r="H190" s="113"/>
      <c r="I190" s="113" t="s">
        <v>205</v>
      </c>
      <c r="J190" s="113" t="s">
        <v>206</v>
      </c>
      <c r="K190" s="113"/>
      <c r="L190" s="113"/>
      <c r="M190" s="118">
        <f>SUM(M191)</f>
        <v>344000</v>
      </c>
      <c r="N190" s="118">
        <f t="shared" si="19"/>
        <v>244950</v>
      </c>
      <c r="O190" s="116">
        <f t="shared" si="18"/>
        <v>71.206395348837219</v>
      </c>
    </row>
    <row r="191" spans="1:15">
      <c r="A191" s="128" t="s">
        <v>207</v>
      </c>
      <c r="B191" s="129" t="s">
        <v>7</v>
      </c>
      <c r="C191" s="129"/>
      <c r="D191" s="129"/>
      <c r="E191" s="129" t="s">
        <v>9</v>
      </c>
      <c r="F191" s="129"/>
      <c r="G191" s="129"/>
      <c r="H191" s="129"/>
      <c r="I191" s="129"/>
      <c r="J191" s="129" t="s">
        <v>208</v>
      </c>
      <c r="K191" s="129"/>
      <c r="L191" s="129"/>
      <c r="M191" s="130">
        <f>M192+M196+M204+M212+M208</f>
        <v>344000</v>
      </c>
      <c r="N191" s="130">
        <f>N192+N196+N204+N212+N208+N204+N200</f>
        <v>244950</v>
      </c>
      <c r="O191" s="132">
        <f t="shared" si="18"/>
        <v>71.206395348837219</v>
      </c>
    </row>
    <row r="192" spans="1:15">
      <c r="A192" s="136" t="s">
        <v>209</v>
      </c>
      <c r="B192" s="137" t="s">
        <v>7</v>
      </c>
      <c r="C192" s="137"/>
      <c r="D192" s="137"/>
      <c r="E192" s="137" t="s">
        <v>9</v>
      </c>
      <c r="F192" s="137"/>
      <c r="G192" s="137"/>
      <c r="H192" s="137"/>
      <c r="I192" s="137" t="s">
        <v>205</v>
      </c>
      <c r="J192" s="137" t="s">
        <v>210</v>
      </c>
      <c r="K192" s="137"/>
      <c r="L192" s="137"/>
      <c r="M192" s="139">
        <v>4000</v>
      </c>
      <c r="N192" s="139">
        <f>N193</f>
        <v>6000</v>
      </c>
      <c r="O192" s="140">
        <f t="shared" si="18"/>
        <v>150</v>
      </c>
    </row>
    <row r="193" spans="1:15">
      <c r="A193" s="122" t="s">
        <v>209</v>
      </c>
      <c r="B193" s="54"/>
      <c r="C193" s="54"/>
      <c r="D193" s="54"/>
      <c r="E193" s="54"/>
      <c r="F193" s="54"/>
      <c r="G193" s="54"/>
      <c r="H193" s="54"/>
      <c r="I193" s="54" t="s">
        <v>205</v>
      </c>
      <c r="J193" s="54">
        <v>3</v>
      </c>
      <c r="K193" s="54" t="s">
        <v>14</v>
      </c>
      <c r="L193" s="54"/>
      <c r="M193" s="53">
        <v>4000</v>
      </c>
      <c r="N193" s="53">
        <f>N194</f>
        <v>6000</v>
      </c>
      <c r="O193" s="108">
        <f t="shared" si="18"/>
        <v>150</v>
      </c>
    </row>
    <row r="194" spans="1:15">
      <c r="A194" s="122" t="s">
        <v>209</v>
      </c>
      <c r="B194" s="54"/>
      <c r="C194" s="54"/>
      <c r="D194" s="54"/>
      <c r="E194" s="54"/>
      <c r="F194" s="54"/>
      <c r="G194" s="54"/>
      <c r="H194" s="54"/>
      <c r="I194" s="54" t="s">
        <v>205</v>
      </c>
      <c r="J194" s="54">
        <v>38</v>
      </c>
      <c r="K194" s="54" t="s">
        <v>141</v>
      </c>
      <c r="L194" s="54"/>
      <c r="M194" s="53">
        <v>4000</v>
      </c>
      <c r="N194" s="53">
        <f>N195</f>
        <v>6000</v>
      </c>
      <c r="O194" s="108">
        <f t="shared" si="18"/>
        <v>150</v>
      </c>
    </row>
    <row r="195" spans="1:15">
      <c r="A195" s="122" t="s">
        <v>209</v>
      </c>
      <c r="B195" s="54" t="s">
        <v>7</v>
      </c>
      <c r="C195" s="54"/>
      <c r="D195" s="54" t="s">
        <v>5</v>
      </c>
      <c r="E195" s="54" t="s">
        <v>9</v>
      </c>
      <c r="F195" s="54"/>
      <c r="G195" s="54"/>
      <c r="H195" s="54"/>
      <c r="I195" s="54" t="s">
        <v>205</v>
      </c>
      <c r="J195" s="54">
        <v>381</v>
      </c>
      <c r="K195" s="54" t="s">
        <v>66</v>
      </c>
      <c r="L195" s="54"/>
      <c r="M195" s="53">
        <v>4000</v>
      </c>
      <c r="N195" s="53">
        <v>6000</v>
      </c>
      <c r="O195" s="108">
        <f t="shared" si="18"/>
        <v>150</v>
      </c>
    </row>
    <row r="196" spans="1:15">
      <c r="A196" s="136" t="s">
        <v>211</v>
      </c>
      <c r="B196" s="137" t="s">
        <v>7</v>
      </c>
      <c r="C196" s="137"/>
      <c r="D196" s="137"/>
      <c r="E196" s="137" t="s">
        <v>9</v>
      </c>
      <c r="F196" s="137"/>
      <c r="G196" s="137"/>
      <c r="H196" s="137"/>
      <c r="I196" s="137" t="s">
        <v>205</v>
      </c>
      <c r="J196" s="137" t="s">
        <v>212</v>
      </c>
      <c r="K196" s="137"/>
      <c r="L196" s="137"/>
      <c r="M196" s="139">
        <v>20000</v>
      </c>
      <c r="N196" s="139">
        <v>6750</v>
      </c>
      <c r="O196" s="140">
        <f t="shared" si="18"/>
        <v>33.75</v>
      </c>
    </row>
    <row r="197" spans="1:15">
      <c r="A197" s="122" t="s">
        <v>211</v>
      </c>
      <c r="B197" s="54"/>
      <c r="C197" s="54"/>
      <c r="D197" s="54"/>
      <c r="E197" s="54"/>
      <c r="F197" s="54"/>
      <c r="G197" s="54"/>
      <c r="H197" s="54"/>
      <c r="I197" s="54" t="s">
        <v>205</v>
      </c>
      <c r="J197" s="54">
        <v>3</v>
      </c>
      <c r="K197" s="54" t="s">
        <v>14</v>
      </c>
      <c r="L197" s="54"/>
      <c r="M197" s="53">
        <v>20000</v>
      </c>
      <c r="N197" s="53">
        <v>6750</v>
      </c>
      <c r="O197" s="108">
        <f t="shared" si="18"/>
        <v>33.75</v>
      </c>
    </row>
    <row r="198" spans="1:15">
      <c r="A198" s="122" t="s">
        <v>211</v>
      </c>
      <c r="B198" s="54"/>
      <c r="C198" s="54"/>
      <c r="D198" s="54"/>
      <c r="E198" s="54"/>
      <c r="F198" s="54"/>
      <c r="G198" s="54"/>
      <c r="H198" s="54"/>
      <c r="I198" s="54" t="s">
        <v>205</v>
      </c>
      <c r="J198" s="54" t="s">
        <v>139</v>
      </c>
      <c r="K198" s="54" t="s">
        <v>56</v>
      </c>
      <c r="L198" s="54"/>
      <c r="M198" s="53">
        <v>20000</v>
      </c>
      <c r="N198" s="53">
        <v>6750</v>
      </c>
      <c r="O198" s="108">
        <f t="shared" si="18"/>
        <v>33.75</v>
      </c>
    </row>
    <row r="199" spans="1:15">
      <c r="A199" s="122" t="s">
        <v>211</v>
      </c>
      <c r="B199" s="54" t="s">
        <v>7</v>
      </c>
      <c r="C199" s="54"/>
      <c r="D199" s="54" t="s">
        <v>5</v>
      </c>
      <c r="E199" s="54" t="s">
        <v>9</v>
      </c>
      <c r="F199" s="54"/>
      <c r="G199" s="54"/>
      <c r="H199" s="54"/>
      <c r="I199" s="54" t="s">
        <v>205</v>
      </c>
      <c r="J199" s="54" t="s">
        <v>126</v>
      </c>
      <c r="K199" s="54" t="s">
        <v>59</v>
      </c>
      <c r="L199" s="54"/>
      <c r="M199" s="53">
        <v>20000</v>
      </c>
      <c r="N199" s="53">
        <v>6750</v>
      </c>
      <c r="O199" s="108">
        <f t="shared" si="18"/>
        <v>33.75</v>
      </c>
    </row>
    <row r="200" spans="1:15" s="65" customFormat="1">
      <c r="A200" s="136" t="s">
        <v>213</v>
      </c>
      <c r="B200" s="137" t="s">
        <v>7</v>
      </c>
      <c r="C200" s="137"/>
      <c r="D200" s="137"/>
      <c r="E200" s="137" t="s">
        <v>9</v>
      </c>
      <c r="F200" s="137"/>
      <c r="G200" s="137"/>
      <c r="H200" s="137"/>
      <c r="I200" s="137" t="s">
        <v>205</v>
      </c>
      <c r="J200" s="137" t="s">
        <v>313</v>
      </c>
      <c r="K200" s="137"/>
      <c r="L200" s="137"/>
      <c r="M200" s="139">
        <v>0</v>
      </c>
      <c r="N200" s="139">
        <v>14200</v>
      </c>
      <c r="O200" s="140">
        <v>0</v>
      </c>
    </row>
    <row r="201" spans="1:15" s="65" customFormat="1">
      <c r="A201" s="122" t="s">
        <v>213</v>
      </c>
      <c r="B201" s="54"/>
      <c r="C201" s="54"/>
      <c r="D201" s="54"/>
      <c r="E201" s="54"/>
      <c r="F201" s="54"/>
      <c r="G201" s="54"/>
      <c r="H201" s="54"/>
      <c r="I201" s="54" t="s">
        <v>205</v>
      </c>
      <c r="J201" s="54">
        <v>3</v>
      </c>
      <c r="K201" s="54" t="s">
        <v>14</v>
      </c>
      <c r="L201" s="54"/>
      <c r="M201" s="53">
        <v>0</v>
      </c>
      <c r="N201" s="53">
        <v>14200</v>
      </c>
      <c r="O201" s="108">
        <v>0</v>
      </c>
    </row>
    <row r="202" spans="1:15" s="65" customFormat="1">
      <c r="A202" s="122" t="s">
        <v>213</v>
      </c>
      <c r="B202" s="54"/>
      <c r="C202" s="54"/>
      <c r="D202" s="54"/>
      <c r="E202" s="54"/>
      <c r="F202" s="54"/>
      <c r="G202" s="54"/>
      <c r="H202" s="54"/>
      <c r="I202" s="54" t="s">
        <v>205</v>
      </c>
      <c r="J202" s="54" t="s">
        <v>279</v>
      </c>
      <c r="K202" s="54" t="s">
        <v>141</v>
      </c>
      <c r="L202" s="54"/>
      <c r="M202" s="53">
        <v>0</v>
      </c>
      <c r="N202" s="53">
        <v>14200</v>
      </c>
      <c r="O202" s="108">
        <v>0</v>
      </c>
    </row>
    <row r="203" spans="1:15" s="65" customFormat="1">
      <c r="A203" s="122" t="s">
        <v>213</v>
      </c>
      <c r="B203" s="54" t="s">
        <v>7</v>
      </c>
      <c r="C203" s="54"/>
      <c r="D203" s="54" t="s">
        <v>5</v>
      </c>
      <c r="E203" s="54" t="s">
        <v>9</v>
      </c>
      <c r="F203" s="54"/>
      <c r="G203" s="54"/>
      <c r="H203" s="54"/>
      <c r="I203" s="54" t="s">
        <v>205</v>
      </c>
      <c r="J203" s="54" t="s">
        <v>314</v>
      </c>
      <c r="K203" s="54" t="s">
        <v>66</v>
      </c>
      <c r="L203" s="54"/>
      <c r="M203" s="53">
        <v>0</v>
      </c>
      <c r="N203" s="53">
        <v>14200</v>
      </c>
      <c r="O203" s="108">
        <v>0</v>
      </c>
    </row>
    <row r="204" spans="1:15">
      <c r="A204" s="136" t="s">
        <v>295</v>
      </c>
      <c r="B204" s="137"/>
      <c r="C204" s="137"/>
      <c r="D204" s="137" t="s">
        <v>12</v>
      </c>
      <c r="E204" s="137" t="s">
        <v>9</v>
      </c>
      <c r="F204" s="137"/>
      <c r="G204" s="137"/>
      <c r="H204" s="137"/>
      <c r="I204" s="137" t="s">
        <v>205</v>
      </c>
      <c r="J204" s="137" t="s">
        <v>309</v>
      </c>
      <c r="K204" s="137"/>
      <c r="L204" s="137"/>
      <c r="M204" s="139">
        <v>300000</v>
      </c>
      <c r="N204" s="139">
        <v>0</v>
      </c>
      <c r="O204" s="140">
        <f t="shared" si="18"/>
        <v>0</v>
      </c>
    </row>
    <row r="205" spans="1:15">
      <c r="A205" s="121" t="s">
        <v>294</v>
      </c>
      <c r="B205" s="54"/>
      <c r="C205" s="54"/>
      <c r="D205" s="54"/>
      <c r="E205" s="54"/>
      <c r="F205" s="54"/>
      <c r="G205" s="54"/>
      <c r="H205" s="54"/>
      <c r="I205" s="54" t="s">
        <v>205</v>
      </c>
      <c r="J205" s="83" t="s">
        <v>15</v>
      </c>
      <c r="K205" s="54" t="s">
        <v>16</v>
      </c>
      <c r="L205" s="54"/>
      <c r="M205" s="53">
        <v>300000</v>
      </c>
      <c r="N205" s="53">
        <v>0</v>
      </c>
      <c r="O205" s="108">
        <f t="shared" si="18"/>
        <v>0</v>
      </c>
    </row>
    <row r="206" spans="1:15">
      <c r="A206" s="121" t="s">
        <v>294</v>
      </c>
      <c r="B206" s="54"/>
      <c r="C206" s="54"/>
      <c r="D206" s="54"/>
      <c r="E206" s="54"/>
      <c r="F206" s="54"/>
      <c r="G206" s="54"/>
      <c r="H206" s="54"/>
      <c r="I206" s="54" t="s">
        <v>205</v>
      </c>
      <c r="J206" s="54">
        <v>42</v>
      </c>
      <c r="K206" s="54" t="s">
        <v>72</v>
      </c>
      <c r="L206" s="54"/>
      <c r="M206" s="53">
        <v>300000</v>
      </c>
      <c r="N206" s="53">
        <v>0</v>
      </c>
      <c r="O206" s="108">
        <f t="shared" si="18"/>
        <v>0</v>
      </c>
    </row>
    <row r="207" spans="1:15">
      <c r="A207" s="121" t="s">
        <v>294</v>
      </c>
      <c r="B207" s="54"/>
      <c r="C207" s="54"/>
      <c r="D207" s="54" t="s">
        <v>12</v>
      </c>
      <c r="E207" s="54" t="s">
        <v>9</v>
      </c>
      <c r="F207" s="54"/>
      <c r="G207" s="54"/>
      <c r="H207" s="54"/>
      <c r="I207" s="54" t="s">
        <v>205</v>
      </c>
      <c r="J207" s="54">
        <v>421</v>
      </c>
      <c r="K207" s="54" t="s">
        <v>73</v>
      </c>
      <c r="L207" s="54"/>
      <c r="M207" s="53">
        <v>300000</v>
      </c>
      <c r="N207" s="53">
        <v>0</v>
      </c>
      <c r="O207" s="108">
        <f t="shared" si="18"/>
        <v>0</v>
      </c>
    </row>
    <row r="208" spans="1:15" s="65" customFormat="1">
      <c r="A208" s="136" t="s">
        <v>296</v>
      </c>
      <c r="B208" s="137"/>
      <c r="C208" s="137"/>
      <c r="D208" s="137" t="s">
        <v>12</v>
      </c>
      <c r="E208" s="137" t="s">
        <v>9</v>
      </c>
      <c r="F208" s="137"/>
      <c r="G208" s="137"/>
      <c r="H208" s="137"/>
      <c r="I208" s="137" t="s">
        <v>205</v>
      </c>
      <c r="J208" s="137" t="s">
        <v>310</v>
      </c>
      <c r="K208" s="137"/>
      <c r="L208" s="137"/>
      <c r="M208" s="139">
        <v>0</v>
      </c>
      <c r="N208" s="139">
        <f>N209</f>
        <v>180000</v>
      </c>
      <c r="O208" s="140">
        <v>0</v>
      </c>
    </row>
    <row r="209" spans="1:15" s="65" customFormat="1">
      <c r="A209" s="121" t="s">
        <v>295</v>
      </c>
      <c r="B209" s="54"/>
      <c r="C209" s="54"/>
      <c r="D209" s="54"/>
      <c r="E209" s="54"/>
      <c r="F209" s="54"/>
      <c r="G209" s="54"/>
      <c r="H209" s="54"/>
      <c r="I209" s="54" t="s">
        <v>205</v>
      </c>
      <c r="J209" s="83" t="s">
        <v>15</v>
      </c>
      <c r="K209" s="54" t="s">
        <v>16</v>
      </c>
      <c r="L209" s="54"/>
      <c r="M209" s="53">
        <v>0</v>
      </c>
      <c r="N209" s="53">
        <f>N210</f>
        <v>180000</v>
      </c>
      <c r="O209" s="108">
        <v>0</v>
      </c>
    </row>
    <row r="210" spans="1:15" s="65" customFormat="1">
      <c r="A210" s="121" t="s">
        <v>295</v>
      </c>
      <c r="B210" s="54"/>
      <c r="C210" s="54"/>
      <c r="D210" s="54"/>
      <c r="E210" s="54"/>
      <c r="F210" s="54"/>
      <c r="G210" s="54"/>
      <c r="H210" s="54"/>
      <c r="I210" s="54" t="s">
        <v>205</v>
      </c>
      <c r="J210" s="54">
        <v>42</v>
      </c>
      <c r="K210" s="54" t="s">
        <v>72</v>
      </c>
      <c r="L210" s="54"/>
      <c r="M210" s="53">
        <v>0</v>
      </c>
      <c r="N210" s="53">
        <f>N211</f>
        <v>180000</v>
      </c>
      <c r="O210" s="108">
        <v>0</v>
      </c>
    </row>
    <row r="211" spans="1:15" s="65" customFormat="1">
      <c r="A211" s="121" t="s">
        <v>295</v>
      </c>
      <c r="B211" s="54"/>
      <c r="C211" s="54"/>
      <c r="D211" s="54" t="s">
        <v>12</v>
      </c>
      <c r="E211" s="54" t="s">
        <v>9</v>
      </c>
      <c r="F211" s="54"/>
      <c r="G211" s="54"/>
      <c r="H211" s="54"/>
      <c r="I211" s="54" t="s">
        <v>205</v>
      </c>
      <c r="J211" s="54">
        <v>421</v>
      </c>
      <c r="K211" s="54" t="s">
        <v>73</v>
      </c>
      <c r="L211" s="54"/>
      <c r="M211" s="53">
        <v>0</v>
      </c>
      <c r="N211" s="53">
        <v>180000</v>
      </c>
      <c r="O211" s="108">
        <v>0</v>
      </c>
    </row>
    <row r="212" spans="1:15">
      <c r="A212" s="136" t="s">
        <v>213</v>
      </c>
      <c r="B212" s="137" t="s">
        <v>7</v>
      </c>
      <c r="C212" s="137"/>
      <c r="D212" s="137"/>
      <c r="E212" s="137" t="s">
        <v>9</v>
      </c>
      <c r="F212" s="137"/>
      <c r="G212" s="137"/>
      <c r="H212" s="137"/>
      <c r="I212" s="137" t="s">
        <v>214</v>
      </c>
      <c r="J212" s="137" t="s">
        <v>215</v>
      </c>
      <c r="K212" s="137"/>
      <c r="L212" s="137"/>
      <c r="M212" s="139">
        <v>20000</v>
      </c>
      <c r="N212" s="139">
        <f>N213</f>
        <v>38000</v>
      </c>
      <c r="O212" s="140">
        <f t="shared" si="18"/>
        <v>190</v>
      </c>
    </row>
    <row r="213" spans="1:15">
      <c r="A213" s="122" t="s">
        <v>213</v>
      </c>
      <c r="B213" s="54"/>
      <c r="C213" s="54"/>
      <c r="D213" s="54"/>
      <c r="E213" s="54"/>
      <c r="F213" s="54"/>
      <c r="G213" s="54"/>
      <c r="H213" s="54"/>
      <c r="I213" s="54" t="s">
        <v>214</v>
      </c>
      <c r="J213" s="54">
        <v>3</v>
      </c>
      <c r="K213" s="54" t="s">
        <v>14</v>
      </c>
      <c r="L213" s="54"/>
      <c r="M213" s="53">
        <v>20000</v>
      </c>
      <c r="N213" s="53">
        <f>N214</f>
        <v>38000</v>
      </c>
      <c r="O213" s="108">
        <f t="shared" si="18"/>
        <v>190</v>
      </c>
    </row>
    <row r="214" spans="1:15">
      <c r="A214" s="122" t="s">
        <v>213</v>
      </c>
      <c r="B214" s="54"/>
      <c r="C214" s="54"/>
      <c r="D214" s="54"/>
      <c r="E214" s="54"/>
      <c r="F214" s="54"/>
      <c r="G214" s="54"/>
      <c r="H214" s="54"/>
      <c r="I214" s="54" t="s">
        <v>214</v>
      </c>
      <c r="J214" s="54">
        <v>38</v>
      </c>
      <c r="K214" s="54" t="s">
        <v>141</v>
      </c>
      <c r="L214" s="54"/>
      <c r="M214" s="53">
        <v>20000</v>
      </c>
      <c r="N214" s="53">
        <f>N215</f>
        <v>38000</v>
      </c>
      <c r="O214" s="108">
        <f t="shared" si="18"/>
        <v>190</v>
      </c>
    </row>
    <row r="215" spans="1:15">
      <c r="A215" s="122" t="s">
        <v>213</v>
      </c>
      <c r="B215" s="54" t="s">
        <v>7</v>
      </c>
      <c r="C215" s="54"/>
      <c r="D215" s="54"/>
      <c r="E215" s="54" t="s">
        <v>9</v>
      </c>
      <c r="F215" s="54"/>
      <c r="G215" s="54"/>
      <c r="H215" s="54"/>
      <c r="I215" s="54" t="s">
        <v>214</v>
      </c>
      <c r="J215" s="54">
        <v>381</v>
      </c>
      <c r="K215" s="54" t="s">
        <v>66</v>
      </c>
      <c r="L215" s="54"/>
      <c r="M215" s="53">
        <v>20000</v>
      </c>
      <c r="N215" s="53">
        <v>38000</v>
      </c>
      <c r="O215" s="108">
        <f t="shared" si="18"/>
        <v>190</v>
      </c>
    </row>
    <row r="216" spans="1:15">
      <c r="A216" s="120"/>
      <c r="B216" s="113"/>
      <c r="C216" s="113"/>
      <c r="D216" s="113"/>
      <c r="E216" s="113"/>
      <c r="F216" s="113"/>
      <c r="G216" s="113"/>
      <c r="H216" s="113"/>
      <c r="I216" s="113"/>
      <c r="J216" s="113" t="s">
        <v>216</v>
      </c>
      <c r="K216" s="113"/>
      <c r="L216" s="113"/>
      <c r="M216" s="118">
        <f>SUM(M217)</f>
        <v>12000</v>
      </c>
      <c r="N216" s="118">
        <f t="shared" ref="N216" si="20">SUM(N217)</f>
        <v>377500</v>
      </c>
      <c r="O216" s="116">
        <f t="shared" si="18"/>
        <v>3145.833333333333</v>
      </c>
    </row>
    <row r="217" spans="1:15">
      <c r="A217" s="120"/>
      <c r="B217" s="113"/>
      <c r="C217" s="113"/>
      <c r="D217" s="113"/>
      <c r="E217" s="113"/>
      <c r="F217" s="113"/>
      <c r="G217" s="113"/>
      <c r="H217" s="113"/>
      <c r="I217" s="113" t="s">
        <v>217</v>
      </c>
      <c r="J217" s="113" t="s">
        <v>218</v>
      </c>
      <c r="K217" s="113"/>
      <c r="L217" s="113"/>
      <c r="M217" s="118">
        <f>M218</f>
        <v>12000</v>
      </c>
      <c r="N217" s="118">
        <f t="shared" ref="N217" si="21">N218</f>
        <v>377500</v>
      </c>
      <c r="O217" s="116">
        <f t="shared" si="18"/>
        <v>3145.833333333333</v>
      </c>
    </row>
    <row r="218" spans="1:15">
      <c r="A218" s="128" t="s">
        <v>219</v>
      </c>
      <c r="B218" s="129" t="s">
        <v>7</v>
      </c>
      <c r="C218" s="129"/>
      <c r="D218" s="129" t="s">
        <v>12</v>
      </c>
      <c r="E218" s="129" t="s">
        <v>9</v>
      </c>
      <c r="F218" s="129"/>
      <c r="G218" s="129" t="s">
        <v>5</v>
      </c>
      <c r="H218" s="129" t="s">
        <v>5</v>
      </c>
      <c r="I218" s="129"/>
      <c r="J218" s="129" t="s">
        <v>220</v>
      </c>
      <c r="K218" s="129"/>
      <c r="L218" s="129"/>
      <c r="M218" s="130">
        <f t="shared" ref="M218" si="22">M219+M225</f>
        <v>12000</v>
      </c>
      <c r="N218" s="130">
        <f>N219+N225</f>
        <v>377500</v>
      </c>
      <c r="O218" s="132">
        <f t="shared" si="18"/>
        <v>3145.833333333333</v>
      </c>
    </row>
    <row r="219" spans="1:15">
      <c r="A219" s="136" t="s">
        <v>221</v>
      </c>
      <c r="B219" s="137" t="s">
        <v>7</v>
      </c>
      <c r="C219" s="137"/>
      <c r="D219" s="137" t="s">
        <v>12</v>
      </c>
      <c r="E219" s="137" t="s">
        <v>9</v>
      </c>
      <c r="F219" s="137" t="s">
        <v>5</v>
      </c>
      <c r="G219" s="137" t="s">
        <v>5</v>
      </c>
      <c r="H219" s="137"/>
      <c r="I219" s="137" t="s">
        <v>217</v>
      </c>
      <c r="J219" s="137" t="s">
        <v>222</v>
      </c>
      <c r="K219" s="137"/>
      <c r="L219" s="137"/>
      <c r="M219" s="138">
        <f>SUM(M220)</f>
        <v>12000</v>
      </c>
      <c r="N219" s="138">
        <f t="shared" ref="N219" si="23">SUM(N220)</f>
        <v>7500</v>
      </c>
      <c r="O219" s="140">
        <f t="shared" si="18"/>
        <v>62.5</v>
      </c>
    </row>
    <row r="220" spans="1:15">
      <c r="A220" s="122" t="s">
        <v>221</v>
      </c>
      <c r="B220" s="54"/>
      <c r="C220" s="54"/>
      <c r="D220" s="54"/>
      <c r="E220" s="54"/>
      <c r="F220" s="54"/>
      <c r="G220" s="54"/>
      <c r="H220" s="54"/>
      <c r="I220" s="54" t="s">
        <v>217</v>
      </c>
      <c r="J220" s="54">
        <v>3</v>
      </c>
      <c r="K220" s="54" t="s">
        <v>14</v>
      </c>
      <c r="L220" s="54"/>
      <c r="M220" s="76">
        <f>M221+M223</f>
        <v>12000</v>
      </c>
      <c r="N220" s="76">
        <f t="shared" ref="N220" si="24">N221+N223</f>
        <v>7500</v>
      </c>
      <c r="O220" s="108">
        <f t="shared" si="18"/>
        <v>62.5</v>
      </c>
    </row>
    <row r="221" spans="1:15">
      <c r="A221" s="122" t="s">
        <v>221</v>
      </c>
      <c r="B221" s="54"/>
      <c r="C221" s="54"/>
      <c r="D221" s="54"/>
      <c r="E221" s="54"/>
      <c r="F221" s="54"/>
      <c r="G221" s="54"/>
      <c r="H221" s="54"/>
      <c r="I221" s="54" t="s">
        <v>217</v>
      </c>
      <c r="J221" s="83" t="s">
        <v>139</v>
      </c>
      <c r="K221" s="54" t="s">
        <v>56</v>
      </c>
      <c r="L221" s="54"/>
      <c r="M221" s="53">
        <v>5000</v>
      </c>
      <c r="N221" s="53">
        <v>0</v>
      </c>
      <c r="O221" s="108">
        <f t="shared" si="18"/>
        <v>0</v>
      </c>
    </row>
    <row r="222" spans="1:15">
      <c r="A222" s="122" t="s">
        <v>221</v>
      </c>
      <c r="B222" s="54" t="s">
        <v>7</v>
      </c>
      <c r="C222" s="54"/>
      <c r="D222" s="54" t="s">
        <v>12</v>
      </c>
      <c r="E222" s="54" t="s">
        <v>9</v>
      </c>
      <c r="F222" s="54"/>
      <c r="G222" s="54"/>
      <c r="H222" s="54"/>
      <c r="I222" s="54" t="s">
        <v>217</v>
      </c>
      <c r="J222" s="83" t="s">
        <v>126</v>
      </c>
      <c r="K222" s="54" t="s">
        <v>59</v>
      </c>
      <c r="L222" s="54"/>
      <c r="M222" s="53">
        <v>5000</v>
      </c>
      <c r="N222" s="53">
        <v>0</v>
      </c>
      <c r="O222" s="108">
        <f t="shared" ref="O222:O253" si="25">N222/M222*100</f>
        <v>0</v>
      </c>
    </row>
    <row r="223" spans="1:15">
      <c r="A223" s="122" t="s">
        <v>221</v>
      </c>
      <c r="B223" s="54"/>
      <c r="C223" s="54"/>
      <c r="D223" s="54"/>
      <c r="E223" s="54"/>
      <c r="F223" s="54"/>
      <c r="G223" s="54"/>
      <c r="H223" s="54"/>
      <c r="I223" s="54" t="s">
        <v>217</v>
      </c>
      <c r="J223" s="54">
        <v>38</v>
      </c>
      <c r="K223" s="54" t="s">
        <v>141</v>
      </c>
      <c r="L223" s="54"/>
      <c r="M223" s="53">
        <v>7000</v>
      </c>
      <c r="N223" s="53">
        <f>N224</f>
        <v>7500</v>
      </c>
      <c r="O223" s="108">
        <f t="shared" si="25"/>
        <v>107.14285714285714</v>
      </c>
    </row>
    <row r="224" spans="1:15">
      <c r="A224" s="122" t="s">
        <v>221</v>
      </c>
      <c r="B224" s="54" t="s">
        <v>7</v>
      </c>
      <c r="C224" s="54"/>
      <c r="D224" s="54"/>
      <c r="E224" s="54" t="s">
        <v>9</v>
      </c>
      <c r="F224" s="54"/>
      <c r="G224" s="54"/>
      <c r="H224" s="54"/>
      <c r="I224" s="54" t="s">
        <v>217</v>
      </c>
      <c r="J224" s="54">
        <v>381</v>
      </c>
      <c r="K224" s="54" t="s">
        <v>66</v>
      </c>
      <c r="L224" s="54"/>
      <c r="M224" s="85">
        <v>7000</v>
      </c>
      <c r="N224" s="85">
        <v>7500</v>
      </c>
      <c r="O224" s="108">
        <f t="shared" si="25"/>
        <v>107.14285714285714</v>
      </c>
    </row>
    <row r="225" spans="1:15" s="65" customFormat="1">
      <c r="A225" s="136" t="s">
        <v>311</v>
      </c>
      <c r="B225" s="137"/>
      <c r="C225" s="137"/>
      <c r="D225" s="137" t="s">
        <v>12</v>
      </c>
      <c r="E225" s="137" t="s">
        <v>9</v>
      </c>
      <c r="F225" s="137"/>
      <c r="G225" s="137"/>
      <c r="H225" s="137"/>
      <c r="I225" s="137" t="s">
        <v>205</v>
      </c>
      <c r="J225" s="137" t="s">
        <v>312</v>
      </c>
      <c r="K225" s="137"/>
      <c r="L225" s="137"/>
      <c r="M225" s="139">
        <v>0</v>
      </c>
      <c r="N225" s="139">
        <f>N226</f>
        <v>370000</v>
      </c>
      <c r="O225" s="140">
        <v>0</v>
      </c>
    </row>
    <row r="226" spans="1:15" s="65" customFormat="1">
      <c r="A226" s="121" t="s">
        <v>311</v>
      </c>
      <c r="B226" s="54"/>
      <c r="C226" s="54"/>
      <c r="D226" s="54"/>
      <c r="E226" s="54"/>
      <c r="F226" s="54"/>
      <c r="G226" s="54"/>
      <c r="H226" s="54"/>
      <c r="I226" s="54" t="s">
        <v>205</v>
      </c>
      <c r="J226" s="83" t="s">
        <v>15</v>
      </c>
      <c r="K226" s="54" t="s">
        <v>16</v>
      </c>
      <c r="L226" s="54"/>
      <c r="M226" s="53">
        <v>0</v>
      </c>
      <c r="N226" s="53">
        <f>N227</f>
        <v>370000</v>
      </c>
      <c r="O226" s="108">
        <v>0</v>
      </c>
    </row>
    <row r="227" spans="1:15" s="65" customFormat="1">
      <c r="A227" s="121" t="s">
        <v>311</v>
      </c>
      <c r="B227" s="54"/>
      <c r="C227" s="54"/>
      <c r="D227" s="54"/>
      <c r="E227" s="54"/>
      <c r="F227" s="54"/>
      <c r="G227" s="54"/>
      <c r="H227" s="54"/>
      <c r="I227" s="54" t="s">
        <v>205</v>
      </c>
      <c r="J227" s="54">
        <v>42</v>
      </c>
      <c r="K227" s="54" t="s">
        <v>72</v>
      </c>
      <c r="L227" s="54"/>
      <c r="M227" s="53">
        <v>0</v>
      </c>
      <c r="N227" s="53">
        <f>N228</f>
        <v>370000</v>
      </c>
      <c r="O227" s="108">
        <v>0</v>
      </c>
    </row>
    <row r="228" spans="1:15" s="65" customFormat="1">
      <c r="A228" s="121" t="s">
        <v>311</v>
      </c>
      <c r="B228" s="54"/>
      <c r="C228" s="54"/>
      <c r="D228" s="54" t="s">
        <v>12</v>
      </c>
      <c r="E228" s="54" t="s">
        <v>9</v>
      </c>
      <c r="F228" s="54"/>
      <c r="G228" s="54"/>
      <c r="H228" s="54"/>
      <c r="I228" s="54" t="s">
        <v>205</v>
      </c>
      <c r="J228" s="54">
        <v>421</v>
      </c>
      <c r="K228" s="54" t="s">
        <v>73</v>
      </c>
      <c r="L228" s="54"/>
      <c r="M228" s="53">
        <v>0</v>
      </c>
      <c r="N228" s="53">
        <v>370000</v>
      </c>
      <c r="O228" s="108">
        <v>0</v>
      </c>
    </row>
    <row r="229" spans="1:15">
      <c r="A229" s="120"/>
      <c r="B229" s="113"/>
      <c r="C229" s="113"/>
      <c r="D229" s="113"/>
      <c r="E229" s="113"/>
      <c r="F229" s="113"/>
      <c r="G229" s="113"/>
      <c r="H229" s="113"/>
      <c r="I229" s="113"/>
      <c r="J229" s="113" t="s">
        <v>223</v>
      </c>
      <c r="K229" s="113"/>
      <c r="L229" s="113"/>
      <c r="M229" s="114">
        <f>SUM(M230)</f>
        <v>219000</v>
      </c>
      <c r="N229" s="114">
        <f t="shared" ref="N229" si="26">SUM(N230)</f>
        <v>204500</v>
      </c>
      <c r="O229" s="116">
        <f t="shared" si="25"/>
        <v>93.378995433789953</v>
      </c>
    </row>
    <row r="230" spans="1:15">
      <c r="A230" s="120"/>
      <c r="B230" s="113"/>
      <c r="C230" s="113"/>
      <c r="D230" s="113"/>
      <c r="E230" s="113"/>
      <c r="F230" s="113"/>
      <c r="G230" s="113"/>
      <c r="H230" s="113"/>
      <c r="I230" s="113">
        <v>1000</v>
      </c>
      <c r="J230" s="113" t="s">
        <v>224</v>
      </c>
      <c r="K230" s="113"/>
      <c r="L230" s="113"/>
      <c r="M230" s="114">
        <f>M231+M244+M249</f>
        <v>219000</v>
      </c>
      <c r="N230" s="114">
        <f>N231+N244+N249</f>
        <v>204500</v>
      </c>
      <c r="O230" s="116">
        <f t="shared" si="25"/>
        <v>93.378995433789953</v>
      </c>
    </row>
    <row r="231" spans="1:15">
      <c r="A231" s="128" t="s">
        <v>225</v>
      </c>
      <c r="B231" s="129" t="s">
        <v>7</v>
      </c>
      <c r="C231" s="129"/>
      <c r="D231" s="129"/>
      <c r="E231" s="129" t="s">
        <v>9</v>
      </c>
      <c r="F231" s="129"/>
      <c r="G231" s="129"/>
      <c r="H231" s="129"/>
      <c r="I231" s="129"/>
      <c r="J231" s="129" t="s">
        <v>226</v>
      </c>
      <c r="K231" s="129"/>
      <c r="L231" s="129"/>
      <c r="M231" s="130">
        <f>M232+M236+M240</f>
        <v>195000</v>
      </c>
      <c r="N231" s="130">
        <f>N232+N236+N240</f>
        <v>184500</v>
      </c>
      <c r="O231" s="132">
        <f t="shared" si="25"/>
        <v>94.615384615384613</v>
      </c>
    </row>
    <row r="232" spans="1:15">
      <c r="A232" s="136" t="s">
        <v>227</v>
      </c>
      <c r="B232" s="137" t="s">
        <v>7</v>
      </c>
      <c r="C232" s="137"/>
      <c r="D232" s="137"/>
      <c r="E232" s="137" t="s">
        <v>9</v>
      </c>
      <c r="F232" s="137"/>
      <c r="G232" s="137"/>
      <c r="H232" s="137"/>
      <c r="I232" s="137">
        <v>1070</v>
      </c>
      <c r="J232" s="137" t="s">
        <v>244</v>
      </c>
      <c r="K232" s="137"/>
      <c r="L232" s="137"/>
      <c r="M232" s="139">
        <v>40000</v>
      </c>
      <c r="N232" s="139">
        <f>N233</f>
        <v>80000</v>
      </c>
      <c r="O232" s="140">
        <f t="shared" si="25"/>
        <v>200</v>
      </c>
    </row>
    <row r="233" spans="1:15">
      <c r="A233" s="122" t="s">
        <v>227</v>
      </c>
      <c r="B233" s="54"/>
      <c r="C233" s="54"/>
      <c r="D233" s="54"/>
      <c r="E233" s="54"/>
      <c r="F233" s="54"/>
      <c r="G233" s="54"/>
      <c r="H233" s="54"/>
      <c r="I233" s="54" t="s">
        <v>228</v>
      </c>
      <c r="J233" s="54">
        <v>3</v>
      </c>
      <c r="K233" s="54" t="s">
        <v>14</v>
      </c>
      <c r="L233" s="54"/>
      <c r="M233" s="53">
        <v>40000</v>
      </c>
      <c r="N233" s="53">
        <f>N234</f>
        <v>80000</v>
      </c>
      <c r="O233" s="108">
        <f t="shared" si="25"/>
        <v>200</v>
      </c>
    </row>
    <row r="234" spans="1:15">
      <c r="A234" s="122" t="s">
        <v>227</v>
      </c>
      <c r="B234" s="54"/>
      <c r="C234" s="54"/>
      <c r="D234" s="54"/>
      <c r="E234" s="54"/>
      <c r="F234" s="54"/>
      <c r="G234" s="54"/>
      <c r="H234" s="54"/>
      <c r="I234" s="54" t="s">
        <v>228</v>
      </c>
      <c r="J234" s="54">
        <v>37</v>
      </c>
      <c r="K234" s="54" t="s">
        <v>193</v>
      </c>
      <c r="L234" s="54"/>
      <c r="M234" s="53">
        <v>40000</v>
      </c>
      <c r="N234" s="53">
        <f>N235</f>
        <v>80000</v>
      </c>
      <c r="O234" s="108">
        <f t="shared" si="25"/>
        <v>200</v>
      </c>
    </row>
    <row r="235" spans="1:15">
      <c r="A235" s="122" t="s">
        <v>227</v>
      </c>
      <c r="B235" s="54" t="s">
        <v>7</v>
      </c>
      <c r="C235" s="54"/>
      <c r="D235" s="54"/>
      <c r="E235" s="54" t="s">
        <v>9</v>
      </c>
      <c r="F235" s="54"/>
      <c r="G235" s="54"/>
      <c r="H235" s="54"/>
      <c r="I235" s="54" t="s">
        <v>228</v>
      </c>
      <c r="J235" s="54">
        <v>372</v>
      </c>
      <c r="K235" s="54" t="s">
        <v>64</v>
      </c>
      <c r="L235" s="54"/>
      <c r="M235" s="53">
        <v>40000</v>
      </c>
      <c r="N235" s="53">
        <v>80000</v>
      </c>
      <c r="O235" s="108">
        <f t="shared" si="25"/>
        <v>200</v>
      </c>
    </row>
    <row r="236" spans="1:15" s="43" customFormat="1">
      <c r="A236" s="136" t="s">
        <v>229</v>
      </c>
      <c r="B236" s="137" t="s">
        <v>7</v>
      </c>
      <c r="C236" s="137"/>
      <c r="D236" s="137"/>
      <c r="E236" s="137" t="s">
        <v>9</v>
      </c>
      <c r="F236" s="137"/>
      <c r="G236" s="137"/>
      <c r="H236" s="137"/>
      <c r="I236" s="137">
        <v>1070</v>
      </c>
      <c r="J236" s="137" t="s">
        <v>243</v>
      </c>
      <c r="K236" s="137"/>
      <c r="L236" s="137"/>
      <c r="M236" s="139">
        <v>40000</v>
      </c>
      <c r="N236" s="139">
        <f>N237</f>
        <v>0</v>
      </c>
      <c r="O236" s="140">
        <f t="shared" si="25"/>
        <v>0</v>
      </c>
    </row>
    <row r="237" spans="1:15" s="43" customFormat="1">
      <c r="A237" s="122" t="s">
        <v>229</v>
      </c>
      <c r="B237" s="54"/>
      <c r="C237" s="54"/>
      <c r="D237" s="54"/>
      <c r="E237" s="54"/>
      <c r="F237" s="54"/>
      <c r="G237" s="54"/>
      <c r="H237" s="54"/>
      <c r="I237" s="54" t="s">
        <v>228</v>
      </c>
      <c r="J237" s="54">
        <v>3</v>
      </c>
      <c r="K237" s="54" t="s">
        <v>14</v>
      </c>
      <c r="L237" s="54"/>
      <c r="M237" s="53">
        <v>40000</v>
      </c>
      <c r="N237" s="53">
        <f>N238</f>
        <v>0</v>
      </c>
      <c r="O237" s="108">
        <f t="shared" si="25"/>
        <v>0</v>
      </c>
    </row>
    <row r="238" spans="1:15" s="43" customFormat="1">
      <c r="A238" s="122" t="s">
        <v>229</v>
      </c>
      <c r="B238" s="54"/>
      <c r="C238" s="54"/>
      <c r="D238" s="54"/>
      <c r="E238" s="54"/>
      <c r="F238" s="54"/>
      <c r="G238" s="54"/>
      <c r="H238" s="54"/>
      <c r="I238" s="54" t="s">
        <v>228</v>
      </c>
      <c r="J238" s="54">
        <v>37</v>
      </c>
      <c r="K238" s="54" t="s">
        <v>193</v>
      </c>
      <c r="L238" s="54"/>
      <c r="M238" s="53">
        <v>40000</v>
      </c>
      <c r="N238" s="53">
        <v>0</v>
      </c>
      <c r="O238" s="108">
        <f t="shared" si="25"/>
        <v>0</v>
      </c>
    </row>
    <row r="239" spans="1:15" s="43" customFormat="1">
      <c r="A239" s="122" t="s">
        <v>229</v>
      </c>
      <c r="B239" s="54" t="s">
        <v>7</v>
      </c>
      <c r="C239" s="54"/>
      <c r="D239" s="54"/>
      <c r="E239" s="54" t="s">
        <v>9</v>
      </c>
      <c r="F239" s="54"/>
      <c r="G239" s="54"/>
      <c r="H239" s="54"/>
      <c r="I239" s="54" t="s">
        <v>228</v>
      </c>
      <c r="J239" s="54">
        <v>372</v>
      </c>
      <c r="K239" s="54" t="s">
        <v>64</v>
      </c>
      <c r="L239" s="54"/>
      <c r="M239" s="53">
        <v>40000</v>
      </c>
      <c r="N239" s="53">
        <v>0</v>
      </c>
      <c r="O239" s="108">
        <f t="shared" si="25"/>
        <v>0</v>
      </c>
    </row>
    <row r="240" spans="1:15">
      <c r="A240" s="136" t="s">
        <v>253</v>
      </c>
      <c r="B240" s="137" t="s">
        <v>5</v>
      </c>
      <c r="C240" s="137"/>
      <c r="D240" s="137"/>
      <c r="E240" s="137" t="s">
        <v>9</v>
      </c>
      <c r="F240" s="137"/>
      <c r="G240" s="137"/>
      <c r="H240" s="137"/>
      <c r="I240" s="137" t="s">
        <v>230</v>
      </c>
      <c r="J240" s="137" t="s">
        <v>231</v>
      </c>
      <c r="K240" s="137"/>
      <c r="L240" s="137"/>
      <c r="M240" s="139">
        <v>115000</v>
      </c>
      <c r="N240" s="139">
        <v>104500</v>
      </c>
      <c r="O240" s="140">
        <f t="shared" si="25"/>
        <v>90.869565217391298</v>
      </c>
    </row>
    <row r="241" spans="1:15">
      <c r="A241" s="122" t="s">
        <v>253</v>
      </c>
      <c r="B241" s="54"/>
      <c r="C241" s="54"/>
      <c r="D241" s="54"/>
      <c r="E241" s="54"/>
      <c r="F241" s="54"/>
      <c r="G241" s="54"/>
      <c r="H241" s="54"/>
      <c r="I241" s="54" t="s">
        <v>230</v>
      </c>
      <c r="J241" s="54">
        <v>3</v>
      </c>
      <c r="K241" s="54" t="s">
        <v>14</v>
      </c>
      <c r="L241" s="54"/>
      <c r="M241" s="53">
        <v>115000</v>
      </c>
      <c r="N241" s="53">
        <v>104500</v>
      </c>
      <c r="O241" s="108">
        <f t="shared" si="25"/>
        <v>90.869565217391298</v>
      </c>
    </row>
    <row r="242" spans="1:15">
      <c r="A242" s="122" t="s">
        <v>253</v>
      </c>
      <c r="B242" s="54"/>
      <c r="C242" s="54"/>
      <c r="D242" s="54"/>
      <c r="E242" s="54"/>
      <c r="F242" s="54"/>
      <c r="G242" s="54"/>
      <c r="H242" s="54"/>
      <c r="I242" s="54" t="s">
        <v>230</v>
      </c>
      <c r="J242" s="54">
        <v>37</v>
      </c>
      <c r="K242" s="54" t="s">
        <v>193</v>
      </c>
      <c r="L242" s="54"/>
      <c r="M242" s="53">
        <v>115000</v>
      </c>
      <c r="N242" s="53">
        <v>104500</v>
      </c>
      <c r="O242" s="108">
        <f t="shared" si="25"/>
        <v>90.869565217391298</v>
      </c>
    </row>
    <row r="243" spans="1:15">
      <c r="A243" s="122" t="s">
        <v>253</v>
      </c>
      <c r="B243" s="54" t="s">
        <v>5</v>
      </c>
      <c r="C243" s="54"/>
      <c r="D243" s="54"/>
      <c r="E243" s="54" t="s">
        <v>9</v>
      </c>
      <c r="F243" s="54"/>
      <c r="G243" s="54"/>
      <c r="H243" s="54"/>
      <c r="I243" s="54" t="s">
        <v>230</v>
      </c>
      <c r="J243" s="54">
        <v>372</v>
      </c>
      <c r="K243" s="54" t="s">
        <v>64</v>
      </c>
      <c r="L243" s="54"/>
      <c r="M243" s="53">
        <v>115000</v>
      </c>
      <c r="N243" s="53">
        <v>104500</v>
      </c>
      <c r="O243" s="108">
        <f t="shared" si="25"/>
        <v>90.869565217391298</v>
      </c>
    </row>
    <row r="244" spans="1:15">
      <c r="A244" s="128" t="s">
        <v>232</v>
      </c>
      <c r="B244" s="129" t="s">
        <v>7</v>
      </c>
      <c r="C244" s="129"/>
      <c r="D244" s="129"/>
      <c r="E244" s="129" t="s">
        <v>9</v>
      </c>
      <c r="F244" s="129"/>
      <c r="G244" s="129"/>
      <c r="H244" s="129"/>
      <c r="I244" s="129"/>
      <c r="J244" s="129" t="s">
        <v>233</v>
      </c>
      <c r="K244" s="129"/>
      <c r="L244" s="129"/>
      <c r="M244" s="134">
        <v>14000</v>
      </c>
      <c r="N244" s="134">
        <f>N245</f>
        <v>10000</v>
      </c>
      <c r="O244" s="132">
        <f t="shared" si="25"/>
        <v>71.428571428571431</v>
      </c>
    </row>
    <row r="245" spans="1:15">
      <c r="A245" s="136" t="s">
        <v>234</v>
      </c>
      <c r="B245" s="137" t="s">
        <v>7</v>
      </c>
      <c r="C245" s="137"/>
      <c r="D245" s="137"/>
      <c r="E245" s="137" t="s">
        <v>9</v>
      </c>
      <c r="F245" s="137"/>
      <c r="G245" s="137"/>
      <c r="H245" s="137"/>
      <c r="I245" s="137">
        <v>1040</v>
      </c>
      <c r="J245" s="137" t="s">
        <v>235</v>
      </c>
      <c r="K245" s="137"/>
      <c r="L245" s="137"/>
      <c r="M245" s="139">
        <v>14000</v>
      </c>
      <c r="N245" s="139">
        <f>N246</f>
        <v>10000</v>
      </c>
      <c r="O245" s="140">
        <f t="shared" si="25"/>
        <v>71.428571428571431</v>
      </c>
    </row>
    <row r="246" spans="1:15">
      <c r="A246" s="122" t="s">
        <v>234</v>
      </c>
      <c r="B246" s="54"/>
      <c r="C246" s="54"/>
      <c r="D246" s="54"/>
      <c r="E246" s="54"/>
      <c r="F246" s="54"/>
      <c r="G246" s="54"/>
      <c r="H246" s="54"/>
      <c r="I246" s="54" t="s">
        <v>236</v>
      </c>
      <c r="J246" s="54">
        <v>3</v>
      </c>
      <c r="K246" s="54" t="s">
        <v>14</v>
      </c>
      <c r="L246" s="54"/>
      <c r="M246" s="53">
        <v>14000</v>
      </c>
      <c r="N246" s="53">
        <f>N247</f>
        <v>10000</v>
      </c>
      <c r="O246" s="108">
        <f t="shared" si="25"/>
        <v>71.428571428571431</v>
      </c>
    </row>
    <row r="247" spans="1:15">
      <c r="A247" s="122" t="s">
        <v>234</v>
      </c>
      <c r="B247" s="54"/>
      <c r="C247" s="54"/>
      <c r="D247" s="54"/>
      <c r="E247" s="54"/>
      <c r="F247" s="54"/>
      <c r="G247" s="54"/>
      <c r="H247" s="54"/>
      <c r="I247" s="54" t="s">
        <v>236</v>
      </c>
      <c r="J247" s="54">
        <v>37</v>
      </c>
      <c r="K247" s="54" t="s">
        <v>237</v>
      </c>
      <c r="L247" s="54"/>
      <c r="M247" s="53">
        <v>14000</v>
      </c>
      <c r="N247" s="53">
        <f>N248</f>
        <v>10000</v>
      </c>
      <c r="O247" s="108">
        <f t="shared" si="25"/>
        <v>71.428571428571431</v>
      </c>
    </row>
    <row r="248" spans="1:15">
      <c r="A248" s="122" t="s">
        <v>234</v>
      </c>
      <c r="B248" s="54" t="s">
        <v>7</v>
      </c>
      <c r="C248" s="54"/>
      <c r="D248" s="54"/>
      <c r="E248" s="54" t="s">
        <v>9</v>
      </c>
      <c r="F248" s="54"/>
      <c r="G248" s="54"/>
      <c r="H248" s="54"/>
      <c r="I248" s="54" t="s">
        <v>236</v>
      </c>
      <c r="J248" s="54">
        <v>372</v>
      </c>
      <c r="K248" s="54" t="s">
        <v>64</v>
      </c>
      <c r="L248" s="54"/>
      <c r="M248" s="53">
        <v>14000</v>
      </c>
      <c r="N248" s="53">
        <v>10000</v>
      </c>
      <c r="O248" s="108">
        <f t="shared" si="25"/>
        <v>71.428571428571431</v>
      </c>
    </row>
    <row r="249" spans="1:15">
      <c r="A249" s="128" t="s">
        <v>238</v>
      </c>
      <c r="B249" s="129" t="s">
        <v>7</v>
      </c>
      <c r="C249" s="129"/>
      <c r="D249" s="129"/>
      <c r="E249" s="129" t="s">
        <v>9</v>
      </c>
      <c r="F249" s="129"/>
      <c r="G249" s="129"/>
      <c r="H249" s="129"/>
      <c r="I249" s="129"/>
      <c r="J249" s="129" t="s">
        <v>239</v>
      </c>
      <c r="K249" s="129"/>
      <c r="L249" s="129"/>
      <c r="M249" s="134">
        <v>10000</v>
      </c>
      <c r="N249" s="134">
        <v>10000</v>
      </c>
      <c r="O249" s="132">
        <f t="shared" si="25"/>
        <v>100</v>
      </c>
    </row>
    <row r="250" spans="1:15">
      <c r="A250" s="136" t="s">
        <v>240</v>
      </c>
      <c r="B250" s="137" t="s">
        <v>7</v>
      </c>
      <c r="C250" s="137"/>
      <c r="D250" s="137"/>
      <c r="E250" s="137" t="s">
        <v>9</v>
      </c>
      <c r="F250" s="137"/>
      <c r="G250" s="137"/>
      <c r="H250" s="137"/>
      <c r="I250" s="137">
        <v>1090</v>
      </c>
      <c r="J250" s="137" t="s">
        <v>241</v>
      </c>
      <c r="K250" s="137"/>
      <c r="L250" s="137"/>
      <c r="M250" s="139">
        <v>10000</v>
      </c>
      <c r="N250" s="139">
        <v>10000</v>
      </c>
      <c r="O250" s="140">
        <f t="shared" si="25"/>
        <v>100</v>
      </c>
    </row>
    <row r="251" spans="1:15">
      <c r="A251" s="122" t="s">
        <v>240</v>
      </c>
      <c r="B251" s="54"/>
      <c r="C251" s="54"/>
      <c r="D251" s="54"/>
      <c r="E251" s="54"/>
      <c r="F251" s="54"/>
      <c r="G251" s="54"/>
      <c r="H251" s="54"/>
      <c r="I251" s="54" t="s">
        <v>242</v>
      </c>
      <c r="J251" s="54">
        <v>3</v>
      </c>
      <c r="K251" s="54" t="s">
        <v>14</v>
      </c>
      <c r="L251" s="54"/>
      <c r="M251" s="53">
        <v>10000</v>
      </c>
      <c r="N251" s="53">
        <v>10000</v>
      </c>
      <c r="O251" s="108">
        <f t="shared" si="25"/>
        <v>100</v>
      </c>
    </row>
    <row r="252" spans="1:15">
      <c r="A252" s="122" t="s">
        <v>240</v>
      </c>
      <c r="B252" s="54"/>
      <c r="C252" s="54"/>
      <c r="D252" s="54"/>
      <c r="E252" s="54"/>
      <c r="F252" s="54"/>
      <c r="G252" s="54"/>
      <c r="H252" s="54"/>
      <c r="I252" s="54" t="s">
        <v>242</v>
      </c>
      <c r="J252" s="54">
        <v>38</v>
      </c>
      <c r="K252" s="54" t="s">
        <v>141</v>
      </c>
      <c r="L252" s="54"/>
      <c r="M252" s="53">
        <v>10000</v>
      </c>
      <c r="N252" s="53">
        <v>10000</v>
      </c>
      <c r="O252" s="108">
        <f t="shared" si="25"/>
        <v>100</v>
      </c>
    </row>
    <row r="253" spans="1:15">
      <c r="A253" s="125" t="s">
        <v>240</v>
      </c>
      <c r="B253" s="126" t="s">
        <v>7</v>
      </c>
      <c r="C253" s="126"/>
      <c r="D253" s="126"/>
      <c r="E253" s="126" t="s">
        <v>9</v>
      </c>
      <c r="F253" s="126"/>
      <c r="G253" s="126"/>
      <c r="H253" s="126"/>
      <c r="I253" s="126" t="s">
        <v>242</v>
      </c>
      <c r="J253" s="126">
        <v>381</v>
      </c>
      <c r="K253" s="126" t="s">
        <v>66</v>
      </c>
      <c r="L253" s="126"/>
      <c r="M253" s="127">
        <v>10000</v>
      </c>
      <c r="N253" s="127">
        <v>10000</v>
      </c>
      <c r="O253" s="109">
        <f t="shared" si="25"/>
        <v>100</v>
      </c>
    </row>
  </sheetData>
  <mergeCells count="2">
    <mergeCell ref="K64:L64"/>
    <mergeCell ref="K65:L6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tabSelected="1" topLeftCell="A28" workbookViewId="0">
      <selection activeCell="J55" sqref="J55"/>
    </sheetView>
  </sheetViews>
  <sheetFormatPr defaultRowHeight="15"/>
  <cols>
    <col min="1" max="1" width="5" customWidth="1"/>
    <col min="2" max="2" width="4.140625" customWidth="1"/>
    <col min="3" max="3" width="3.140625" customWidth="1"/>
    <col min="4" max="4" width="7.28515625" customWidth="1"/>
    <col min="5" max="5" width="8" customWidth="1"/>
    <col min="6" max="6" width="18" customWidth="1"/>
    <col min="7" max="7" width="45.28515625" customWidth="1"/>
    <col min="8" max="8" width="12.140625" customWidth="1"/>
    <col min="9" max="9" width="11.42578125" customWidth="1"/>
    <col min="10" max="10" width="15.85546875" customWidth="1"/>
  </cols>
  <sheetData>
    <row r="1" spans="1:11" ht="18.75">
      <c r="A1" s="221" t="s">
        <v>423</v>
      </c>
      <c r="B1" s="221"/>
      <c r="C1" s="221"/>
      <c r="D1" s="221"/>
      <c r="E1" s="221"/>
      <c r="F1" s="221"/>
      <c r="G1" s="221"/>
      <c r="H1" s="221"/>
      <c r="I1" s="221"/>
      <c r="J1" s="65"/>
      <c r="K1" s="65"/>
    </row>
    <row r="2" spans="1:1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>
      <c r="A3" s="222" t="s">
        <v>316</v>
      </c>
      <c r="B3" s="222"/>
      <c r="C3" s="222"/>
      <c r="D3" s="222"/>
      <c r="E3" s="222"/>
      <c r="F3" s="222"/>
      <c r="G3" s="222"/>
      <c r="H3" s="222"/>
      <c r="I3" s="222"/>
      <c r="J3" s="65"/>
      <c r="K3" s="65"/>
    </row>
    <row r="4" spans="1:11">
      <c r="A4" s="65" t="s">
        <v>422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>
      <c r="A5" s="65" t="s">
        <v>421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5" customHeight="1">
      <c r="A7" s="211" t="s">
        <v>317</v>
      </c>
      <c r="B7" s="223" t="s">
        <v>318</v>
      </c>
      <c r="C7" s="224"/>
      <c r="D7" s="227" t="s">
        <v>319</v>
      </c>
      <c r="E7" s="227"/>
      <c r="F7" s="148" t="s">
        <v>320</v>
      </c>
      <c r="G7" s="227" t="s">
        <v>321</v>
      </c>
      <c r="H7" s="228" t="s">
        <v>322</v>
      </c>
      <c r="I7" s="230" t="s">
        <v>424</v>
      </c>
      <c r="J7" s="211" t="s">
        <v>323</v>
      </c>
      <c r="K7" s="149"/>
    </row>
    <row r="8" spans="1:11" ht="25.5" customHeight="1">
      <c r="A8" s="212"/>
      <c r="B8" s="225"/>
      <c r="C8" s="226"/>
      <c r="D8" s="148" t="s">
        <v>324</v>
      </c>
      <c r="E8" s="148" t="s">
        <v>325</v>
      </c>
      <c r="F8" s="148" t="s">
        <v>326</v>
      </c>
      <c r="G8" s="227"/>
      <c r="H8" s="229"/>
      <c r="I8" s="230"/>
      <c r="J8" s="212"/>
      <c r="K8" s="149"/>
    </row>
    <row r="9" spans="1:11">
      <c r="A9" s="192" t="s">
        <v>327</v>
      </c>
      <c r="B9" s="205" t="s">
        <v>328</v>
      </c>
      <c r="C9" s="213" t="s">
        <v>329</v>
      </c>
      <c r="D9" s="150" t="s">
        <v>330</v>
      </c>
      <c r="E9" s="151" t="s">
        <v>331</v>
      </c>
      <c r="F9" s="152" t="s">
        <v>332</v>
      </c>
      <c r="G9" s="153" t="s">
        <v>333</v>
      </c>
      <c r="H9" s="154">
        <v>20000</v>
      </c>
      <c r="I9" s="154">
        <v>35000</v>
      </c>
      <c r="J9" s="155" t="s">
        <v>334</v>
      </c>
      <c r="K9" s="156"/>
    </row>
    <row r="10" spans="1:11" ht="54.75" customHeight="1">
      <c r="A10" s="192"/>
      <c r="B10" s="206"/>
      <c r="C10" s="214"/>
      <c r="D10" s="150" t="s">
        <v>330</v>
      </c>
      <c r="E10" s="151" t="s">
        <v>331</v>
      </c>
      <c r="F10" s="152" t="s">
        <v>336</v>
      </c>
      <c r="G10" s="153" t="s">
        <v>337</v>
      </c>
      <c r="H10" s="154">
        <v>5000</v>
      </c>
      <c r="I10" s="154">
        <v>3750</v>
      </c>
      <c r="J10" s="155" t="s">
        <v>338</v>
      </c>
      <c r="K10" s="156"/>
    </row>
    <row r="11" spans="1:11" ht="78" customHeight="1">
      <c r="A11" s="192"/>
      <c r="B11" s="206"/>
      <c r="C11" s="214"/>
      <c r="D11" s="157" t="s">
        <v>330</v>
      </c>
      <c r="E11" s="158" t="s">
        <v>331</v>
      </c>
      <c r="F11" s="159" t="s">
        <v>339</v>
      </c>
      <c r="G11" s="160" t="s">
        <v>340</v>
      </c>
      <c r="H11" s="161">
        <v>15000</v>
      </c>
      <c r="I11" s="161">
        <v>10875</v>
      </c>
      <c r="J11" s="162" t="s">
        <v>341</v>
      </c>
      <c r="K11" s="156"/>
    </row>
    <row r="12" spans="1:11" s="65" customFormat="1" ht="32.25" customHeight="1">
      <c r="A12" s="215" t="s">
        <v>342</v>
      </c>
      <c r="B12" s="218" t="s">
        <v>343</v>
      </c>
      <c r="C12" s="208"/>
      <c r="D12" s="150" t="s">
        <v>330</v>
      </c>
      <c r="E12" s="151" t="s">
        <v>344</v>
      </c>
      <c r="F12" s="152" t="s">
        <v>345</v>
      </c>
      <c r="G12" s="153" t="s">
        <v>346</v>
      </c>
      <c r="H12" s="154">
        <v>1700000</v>
      </c>
      <c r="I12" s="154">
        <v>2050000</v>
      </c>
      <c r="J12" s="155" t="s">
        <v>347</v>
      </c>
      <c r="K12" s="156"/>
    </row>
    <row r="13" spans="1:11" ht="27.75" customHeight="1">
      <c r="A13" s="216"/>
      <c r="B13" s="219"/>
      <c r="C13" s="209"/>
      <c r="D13" s="150" t="s">
        <v>330</v>
      </c>
      <c r="E13" s="151" t="s">
        <v>344</v>
      </c>
      <c r="F13" s="152" t="s">
        <v>348</v>
      </c>
      <c r="G13" s="153" t="s">
        <v>349</v>
      </c>
      <c r="H13" s="154">
        <v>493000</v>
      </c>
      <c r="I13" s="154">
        <v>225000</v>
      </c>
      <c r="J13" s="155" t="s">
        <v>350</v>
      </c>
      <c r="K13" s="156"/>
    </row>
    <row r="14" spans="1:11" ht="27.75" customHeight="1">
      <c r="A14" s="216"/>
      <c r="B14" s="219"/>
      <c r="C14" s="209"/>
      <c r="D14" s="157" t="s">
        <v>330</v>
      </c>
      <c r="E14" s="158" t="s">
        <v>331</v>
      </c>
      <c r="F14" s="159" t="s">
        <v>351</v>
      </c>
      <c r="G14" s="163" t="s">
        <v>352</v>
      </c>
      <c r="H14" s="161">
        <v>60000</v>
      </c>
      <c r="I14" s="161">
        <v>82500</v>
      </c>
      <c r="J14" s="162" t="s">
        <v>353</v>
      </c>
      <c r="K14" s="156"/>
    </row>
    <row r="15" spans="1:11" s="65" customFormat="1" ht="27.75" customHeight="1">
      <c r="A15" s="216"/>
      <c r="B15" s="219"/>
      <c r="C15" s="209"/>
      <c r="D15" s="150" t="s">
        <v>330</v>
      </c>
      <c r="E15" s="151" t="s">
        <v>344</v>
      </c>
      <c r="F15" s="152" t="s">
        <v>354</v>
      </c>
      <c r="G15" s="164" t="s">
        <v>355</v>
      </c>
      <c r="H15" s="154">
        <v>240000</v>
      </c>
      <c r="I15" s="154">
        <v>112000</v>
      </c>
      <c r="J15" s="152" t="s">
        <v>356</v>
      </c>
      <c r="K15" s="156"/>
    </row>
    <row r="16" spans="1:11" s="65" customFormat="1" ht="27.75" customHeight="1">
      <c r="A16" s="216"/>
      <c r="B16" s="219"/>
      <c r="C16" s="209"/>
      <c r="D16" s="150" t="s">
        <v>330</v>
      </c>
      <c r="E16" s="151" t="s">
        <v>344</v>
      </c>
      <c r="F16" s="152" t="s">
        <v>357</v>
      </c>
      <c r="G16" s="153" t="s">
        <v>358</v>
      </c>
      <c r="H16" s="154">
        <v>50000</v>
      </c>
      <c r="I16" s="154">
        <v>0</v>
      </c>
      <c r="J16" s="152" t="s">
        <v>353</v>
      </c>
      <c r="K16" s="156"/>
    </row>
    <row r="17" spans="1:11" ht="27" customHeight="1">
      <c r="A17" s="216"/>
      <c r="B17" s="219"/>
      <c r="C17" s="209"/>
      <c r="D17" s="150" t="s">
        <v>330</v>
      </c>
      <c r="E17" s="151" t="s">
        <v>344</v>
      </c>
      <c r="F17" s="152" t="s">
        <v>359</v>
      </c>
      <c r="G17" s="153" t="s">
        <v>360</v>
      </c>
      <c r="H17" s="154">
        <v>70000</v>
      </c>
      <c r="I17" s="154">
        <v>0</v>
      </c>
      <c r="J17" s="152" t="s">
        <v>361</v>
      </c>
      <c r="K17" s="156"/>
    </row>
    <row r="18" spans="1:11" s="65" customFormat="1" ht="27" customHeight="1">
      <c r="A18" s="216"/>
      <c r="B18" s="219"/>
      <c r="C18" s="209"/>
      <c r="D18" s="150" t="s">
        <v>330</v>
      </c>
      <c r="E18" s="151" t="s">
        <v>344</v>
      </c>
      <c r="F18" s="152" t="s">
        <v>362</v>
      </c>
      <c r="G18" s="153" t="s">
        <v>430</v>
      </c>
      <c r="H18" s="154"/>
      <c r="I18" s="154">
        <v>154000</v>
      </c>
      <c r="J18" s="152" t="s">
        <v>361</v>
      </c>
      <c r="K18" s="156"/>
    </row>
    <row r="19" spans="1:11" s="65" customFormat="1" ht="39.75" customHeight="1">
      <c r="A19" s="216"/>
      <c r="B19" s="220"/>
      <c r="C19" s="209"/>
      <c r="D19" s="150" t="s">
        <v>330</v>
      </c>
      <c r="E19" s="151" t="s">
        <v>344</v>
      </c>
      <c r="F19" s="152" t="s">
        <v>429</v>
      </c>
      <c r="G19" s="153" t="s">
        <v>363</v>
      </c>
      <c r="H19" s="154">
        <v>50000</v>
      </c>
      <c r="I19" s="154">
        <v>50000</v>
      </c>
      <c r="J19" s="152" t="s">
        <v>361</v>
      </c>
      <c r="K19" s="156"/>
    </row>
    <row r="20" spans="1:11" s="65" customFormat="1" ht="32.25" customHeight="1">
      <c r="A20" s="216"/>
      <c r="B20" s="205" t="s">
        <v>364</v>
      </c>
      <c r="C20" s="165"/>
      <c r="D20" s="150" t="s">
        <v>330</v>
      </c>
      <c r="E20" s="151" t="s">
        <v>331</v>
      </c>
      <c r="F20" s="152" t="s">
        <v>365</v>
      </c>
      <c r="G20" s="166" t="s">
        <v>425</v>
      </c>
      <c r="H20" s="154">
        <v>0</v>
      </c>
      <c r="I20" s="154">
        <v>28750</v>
      </c>
      <c r="J20" s="155" t="s">
        <v>353</v>
      </c>
      <c r="K20" s="156"/>
    </row>
    <row r="21" spans="1:11" ht="24">
      <c r="A21" s="216"/>
      <c r="B21" s="206"/>
      <c r="C21" s="167"/>
      <c r="D21" s="150" t="s">
        <v>330</v>
      </c>
      <c r="E21" s="151" t="s">
        <v>331</v>
      </c>
      <c r="F21" s="152" t="s">
        <v>335</v>
      </c>
      <c r="G21" s="166" t="s">
        <v>426</v>
      </c>
      <c r="H21" s="154">
        <v>0</v>
      </c>
      <c r="I21" s="154">
        <v>66250</v>
      </c>
      <c r="J21" s="155" t="s">
        <v>353</v>
      </c>
      <c r="K21" s="156"/>
    </row>
    <row r="22" spans="1:11" ht="24">
      <c r="A22" s="216"/>
      <c r="B22" s="206"/>
      <c r="C22" s="167"/>
      <c r="D22" s="150" t="s">
        <v>330</v>
      </c>
      <c r="E22" s="151" t="s">
        <v>331</v>
      </c>
      <c r="F22" s="152" t="s">
        <v>367</v>
      </c>
      <c r="G22" s="153" t="s">
        <v>368</v>
      </c>
      <c r="H22" s="154">
        <v>110000</v>
      </c>
      <c r="I22" s="154">
        <v>122500</v>
      </c>
      <c r="J22" s="155" t="s">
        <v>353</v>
      </c>
      <c r="K22" s="156"/>
    </row>
    <row r="23" spans="1:11" ht="24">
      <c r="A23" s="217"/>
      <c r="B23" s="207"/>
      <c r="C23" s="168"/>
      <c r="D23" s="150" t="s">
        <v>330</v>
      </c>
      <c r="E23" s="151" t="s">
        <v>331</v>
      </c>
      <c r="F23" s="152" t="s">
        <v>369</v>
      </c>
      <c r="G23" s="153" t="s">
        <v>370</v>
      </c>
      <c r="H23" s="154">
        <v>0</v>
      </c>
      <c r="I23" s="154">
        <v>13750</v>
      </c>
      <c r="J23" s="155" t="s">
        <v>353</v>
      </c>
      <c r="K23" s="156"/>
    </row>
    <row r="24" spans="1:11" ht="51.75">
      <c r="A24" s="192" t="s">
        <v>371</v>
      </c>
      <c r="B24" s="169" t="s">
        <v>372</v>
      </c>
      <c r="C24" s="170" t="s">
        <v>373</v>
      </c>
      <c r="D24" s="150" t="s">
        <v>330</v>
      </c>
      <c r="E24" s="151" t="s">
        <v>374</v>
      </c>
      <c r="F24" s="152" t="s">
        <v>375</v>
      </c>
      <c r="G24" s="153" t="s">
        <v>376</v>
      </c>
      <c r="H24" s="154">
        <v>200000</v>
      </c>
      <c r="I24" s="154">
        <v>250000</v>
      </c>
      <c r="J24" s="155" t="s">
        <v>377</v>
      </c>
      <c r="K24" s="156"/>
    </row>
    <row r="25" spans="1:11" ht="54" customHeight="1">
      <c r="A25" s="192"/>
      <c r="B25" s="193" t="s">
        <v>378</v>
      </c>
      <c r="C25" s="196" t="s">
        <v>379</v>
      </c>
      <c r="D25" s="150" t="s">
        <v>380</v>
      </c>
      <c r="E25" s="151" t="s">
        <v>381</v>
      </c>
      <c r="F25" s="152" t="s">
        <v>382</v>
      </c>
      <c r="G25" s="153" t="s">
        <v>144</v>
      </c>
      <c r="H25" s="154">
        <v>84000</v>
      </c>
      <c r="I25" s="154">
        <v>132000</v>
      </c>
      <c r="J25" s="152" t="s">
        <v>383</v>
      </c>
      <c r="K25" s="156"/>
    </row>
    <row r="26" spans="1:11" ht="73.5" customHeight="1">
      <c r="A26" s="192"/>
      <c r="B26" s="194"/>
      <c r="C26" s="197"/>
      <c r="D26" s="150" t="s">
        <v>330</v>
      </c>
      <c r="E26" s="151" t="s">
        <v>384</v>
      </c>
      <c r="F26" s="152" t="s">
        <v>385</v>
      </c>
      <c r="G26" s="153" t="s">
        <v>386</v>
      </c>
      <c r="H26" s="154">
        <v>344000</v>
      </c>
      <c r="I26" s="154">
        <v>244950</v>
      </c>
      <c r="J26" s="155" t="s">
        <v>387</v>
      </c>
      <c r="K26" s="156"/>
    </row>
    <row r="27" spans="1:11" ht="24">
      <c r="A27" s="192"/>
      <c r="B27" s="194"/>
      <c r="C27" s="197"/>
      <c r="D27" s="150" t="s">
        <v>330</v>
      </c>
      <c r="E27" s="151" t="s">
        <v>384</v>
      </c>
      <c r="F27" s="152" t="s">
        <v>388</v>
      </c>
      <c r="G27" s="153" t="s">
        <v>389</v>
      </c>
      <c r="H27" s="154">
        <v>20000</v>
      </c>
      <c r="I27" s="154">
        <v>38000</v>
      </c>
      <c r="J27" s="155" t="s">
        <v>390</v>
      </c>
      <c r="K27" s="156"/>
    </row>
    <row r="28" spans="1:11">
      <c r="A28" s="192"/>
      <c r="B28" s="195"/>
      <c r="C28" s="198"/>
      <c r="D28" s="150" t="s">
        <v>330</v>
      </c>
      <c r="E28" s="151" t="s">
        <v>391</v>
      </c>
      <c r="F28" s="152" t="s">
        <v>392</v>
      </c>
      <c r="G28" s="153" t="s">
        <v>393</v>
      </c>
      <c r="H28" s="154">
        <v>12000</v>
      </c>
      <c r="I28" s="154">
        <v>7500</v>
      </c>
      <c r="J28" s="152" t="s">
        <v>383</v>
      </c>
      <c r="K28" s="156"/>
    </row>
    <row r="29" spans="1:11">
      <c r="A29" s="192"/>
      <c r="B29" s="193" t="s">
        <v>394</v>
      </c>
      <c r="C29" s="199" t="s">
        <v>395</v>
      </c>
      <c r="D29" s="150" t="s">
        <v>330</v>
      </c>
      <c r="E29" s="151" t="s">
        <v>384</v>
      </c>
      <c r="F29" s="152" t="s">
        <v>396</v>
      </c>
      <c r="G29" s="153" t="s">
        <v>397</v>
      </c>
      <c r="H29" s="154">
        <v>0</v>
      </c>
      <c r="I29" s="154">
        <v>180000</v>
      </c>
      <c r="J29" s="152" t="s">
        <v>398</v>
      </c>
      <c r="K29" s="156"/>
    </row>
    <row r="30" spans="1:11" s="65" customFormat="1">
      <c r="A30" s="192"/>
      <c r="B30" s="194"/>
      <c r="C30" s="200"/>
      <c r="D30" s="150" t="s">
        <v>330</v>
      </c>
      <c r="E30" s="151" t="s">
        <v>384</v>
      </c>
      <c r="F30" s="152" t="s">
        <v>399</v>
      </c>
      <c r="G30" s="153" t="s">
        <v>400</v>
      </c>
      <c r="H30" s="154">
        <v>300000</v>
      </c>
      <c r="I30" s="154">
        <v>0</v>
      </c>
      <c r="J30" s="152" t="s">
        <v>398</v>
      </c>
      <c r="K30" s="156"/>
    </row>
    <row r="31" spans="1:11">
      <c r="A31" s="192"/>
      <c r="B31" s="195"/>
      <c r="C31" s="201"/>
      <c r="D31" s="150" t="s">
        <v>330</v>
      </c>
      <c r="E31" s="151" t="s">
        <v>391</v>
      </c>
      <c r="F31" s="152" t="s">
        <v>401</v>
      </c>
      <c r="G31" s="153" t="s">
        <v>402</v>
      </c>
      <c r="H31" s="154">
        <v>0</v>
      </c>
      <c r="I31" s="154">
        <v>370000</v>
      </c>
      <c r="J31" s="152" t="s">
        <v>398</v>
      </c>
      <c r="K31" s="156"/>
    </row>
    <row r="32" spans="1:11" ht="35.25" customHeight="1">
      <c r="A32" s="202" t="s">
        <v>403</v>
      </c>
      <c r="B32" s="205" t="s">
        <v>404</v>
      </c>
      <c r="C32" s="208"/>
      <c r="D32" s="171" t="s">
        <v>330</v>
      </c>
      <c r="E32" s="172" t="s">
        <v>405</v>
      </c>
      <c r="F32" s="173" t="s">
        <v>406</v>
      </c>
      <c r="G32" s="174" t="s">
        <v>407</v>
      </c>
      <c r="H32" s="175">
        <v>40000</v>
      </c>
      <c r="I32" s="175">
        <v>57000</v>
      </c>
      <c r="J32" s="173" t="s">
        <v>408</v>
      </c>
      <c r="K32" s="156"/>
    </row>
    <row r="33" spans="1:11">
      <c r="A33" s="203"/>
      <c r="B33" s="206"/>
      <c r="C33" s="209"/>
      <c r="D33" s="171" t="s">
        <v>330</v>
      </c>
      <c r="E33" s="172" t="s">
        <v>405</v>
      </c>
      <c r="F33" s="173" t="s">
        <v>409</v>
      </c>
      <c r="G33" s="174" t="s">
        <v>410</v>
      </c>
      <c r="H33" s="175">
        <v>86000</v>
      </c>
      <c r="I33" s="175">
        <v>90000</v>
      </c>
      <c r="J33" s="173" t="s">
        <v>408</v>
      </c>
      <c r="K33" s="156"/>
    </row>
    <row r="34" spans="1:11" s="65" customFormat="1">
      <c r="A34" s="203"/>
      <c r="B34" s="206"/>
      <c r="C34" s="209"/>
      <c r="D34" s="171" t="s">
        <v>330</v>
      </c>
      <c r="E34" s="172" t="s">
        <v>331</v>
      </c>
      <c r="F34" s="173" t="s">
        <v>366</v>
      </c>
      <c r="G34" s="174" t="s">
        <v>427</v>
      </c>
      <c r="H34" s="175"/>
      <c r="I34" s="175">
        <v>42000</v>
      </c>
      <c r="J34" s="173" t="s">
        <v>428</v>
      </c>
      <c r="K34" s="156"/>
    </row>
    <row r="35" spans="1:11">
      <c r="A35" s="203"/>
      <c r="B35" s="206"/>
      <c r="C35" s="209"/>
      <c r="D35" s="171" t="s">
        <v>330</v>
      </c>
      <c r="E35" s="172" t="s">
        <v>405</v>
      </c>
      <c r="F35" s="173" t="s">
        <v>411</v>
      </c>
      <c r="G35" s="174" t="s">
        <v>412</v>
      </c>
      <c r="H35" s="175">
        <v>15000</v>
      </c>
      <c r="I35" s="175">
        <v>0</v>
      </c>
      <c r="J35" s="173" t="s">
        <v>398</v>
      </c>
      <c r="K35" s="156"/>
    </row>
    <row r="36" spans="1:11">
      <c r="A36" s="203"/>
      <c r="B36" s="206"/>
      <c r="C36" s="209"/>
      <c r="D36" s="171" t="s">
        <v>330</v>
      </c>
      <c r="E36" s="172" t="s">
        <v>413</v>
      </c>
      <c r="F36" s="173" t="s">
        <v>414</v>
      </c>
      <c r="G36" s="174" t="s">
        <v>415</v>
      </c>
      <c r="H36" s="175">
        <v>40000</v>
      </c>
      <c r="I36" s="175">
        <v>80000</v>
      </c>
      <c r="J36" s="173" t="s">
        <v>398</v>
      </c>
      <c r="K36" s="156"/>
    </row>
    <row r="37" spans="1:11">
      <c r="A37" s="203"/>
      <c r="B37" s="206"/>
      <c r="C37" s="209"/>
      <c r="D37" s="171" t="s">
        <v>330</v>
      </c>
      <c r="E37" s="172" t="s">
        <v>413</v>
      </c>
      <c r="F37" s="173" t="s">
        <v>416</v>
      </c>
      <c r="G37" s="174" t="s">
        <v>417</v>
      </c>
      <c r="H37" s="175">
        <v>40000</v>
      </c>
      <c r="I37" s="175">
        <v>0</v>
      </c>
      <c r="J37" s="173" t="s">
        <v>398</v>
      </c>
      <c r="K37" s="156"/>
    </row>
    <row r="38" spans="1:11">
      <c r="A38" s="204"/>
      <c r="B38" s="207"/>
      <c r="C38" s="210"/>
      <c r="D38" s="171" t="s">
        <v>330</v>
      </c>
      <c r="E38" s="172" t="s">
        <v>413</v>
      </c>
      <c r="F38" s="173" t="s">
        <v>418</v>
      </c>
      <c r="G38" s="174" t="s">
        <v>419</v>
      </c>
      <c r="H38" s="175">
        <v>115000</v>
      </c>
      <c r="I38" s="175">
        <v>104500</v>
      </c>
      <c r="J38" s="173" t="s">
        <v>398</v>
      </c>
      <c r="K38" s="156"/>
    </row>
    <row r="39" spans="1:1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1" ht="15.75" customHeight="1">
      <c r="A40" s="65"/>
      <c r="B40" s="65"/>
      <c r="C40" s="65"/>
      <c r="D40" s="68"/>
      <c r="E40" s="68"/>
      <c r="F40" s="67"/>
      <c r="G40" s="73" t="s">
        <v>420</v>
      </c>
      <c r="H40" s="69"/>
      <c r="I40" s="69"/>
      <c r="J40" s="67"/>
      <c r="K40" s="65"/>
    </row>
    <row r="41" spans="1:11">
      <c r="A41" s="190" t="s">
        <v>431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76"/>
    </row>
    <row r="42" spans="1:11">
      <c r="A42" s="176" t="s">
        <v>5</v>
      </c>
      <c r="B42" s="177"/>
      <c r="C42" s="177"/>
      <c r="D42" s="177"/>
      <c r="E42" s="177"/>
      <c r="F42" s="177"/>
      <c r="G42" s="177"/>
      <c r="H42" s="177"/>
      <c r="I42" s="73"/>
      <c r="J42" s="73"/>
      <c r="K42" s="74"/>
    </row>
    <row r="43" spans="1:11">
      <c r="A43" s="177" t="s">
        <v>436</v>
      </c>
      <c r="B43" s="73"/>
      <c r="C43" s="73"/>
      <c r="D43" s="73"/>
      <c r="E43" s="73"/>
      <c r="F43" s="73"/>
      <c r="G43" s="65" t="s">
        <v>5</v>
      </c>
      <c r="H43" s="63" t="s">
        <v>5</v>
      </c>
      <c r="I43" s="73"/>
      <c r="J43" s="73"/>
      <c r="K43" s="74"/>
    </row>
    <row r="44" spans="1:11">
      <c r="A44" s="177" t="s">
        <v>437</v>
      </c>
      <c r="B44" s="73"/>
      <c r="C44" s="73"/>
      <c r="D44" s="73"/>
      <c r="E44" s="73"/>
      <c r="F44" s="73"/>
      <c r="G44" s="73"/>
      <c r="H44" s="63" t="s">
        <v>5</v>
      </c>
      <c r="I44" s="73"/>
      <c r="J44" s="73"/>
      <c r="K44" s="74"/>
    </row>
    <row r="45" spans="1:11">
      <c r="A45" s="177"/>
      <c r="B45" s="73"/>
      <c r="C45" s="73"/>
      <c r="D45" s="73"/>
      <c r="E45" s="73"/>
      <c r="F45" s="73"/>
      <c r="G45" s="63" t="s">
        <v>439</v>
      </c>
      <c r="H45" s="189" t="s">
        <v>440</v>
      </c>
      <c r="I45" s="189"/>
      <c r="J45" s="189"/>
      <c r="K45" s="74"/>
    </row>
    <row r="46" spans="1:11">
      <c r="A46" s="177" t="s">
        <v>438</v>
      </c>
      <c r="B46" s="73"/>
      <c r="C46" s="73"/>
      <c r="D46" s="73"/>
      <c r="E46" s="73"/>
      <c r="F46" s="73"/>
      <c r="G46" s="73"/>
      <c r="H46" s="65" t="s">
        <v>5</v>
      </c>
      <c r="I46" s="73"/>
      <c r="J46" s="73"/>
      <c r="K46" s="74"/>
    </row>
    <row r="47" spans="1:11">
      <c r="A47" s="73"/>
      <c r="B47" s="73"/>
      <c r="C47" s="73"/>
      <c r="D47" s="73"/>
      <c r="E47" s="73"/>
      <c r="F47" s="73"/>
      <c r="G47" s="73"/>
      <c r="H47" s="189" t="s">
        <v>441</v>
      </c>
      <c r="I47" s="189"/>
      <c r="J47" s="189"/>
      <c r="K47" s="73"/>
    </row>
    <row r="48" spans="1:1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spans="1:1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spans="1:1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spans="1:1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spans="1:1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spans="1:1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spans="1:1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spans="1:1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spans="1:1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spans="1:1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spans="1:1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spans="1:1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</row>
  </sheetData>
  <mergeCells count="27">
    <mergeCell ref="A1:I1"/>
    <mergeCell ref="A3:I3"/>
    <mergeCell ref="A7:A8"/>
    <mergeCell ref="B7:C8"/>
    <mergeCell ref="D7:E7"/>
    <mergeCell ref="G7:G8"/>
    <mergeCell ref="H7:H8"/>
    <mergeCell ref="I7:I8"/>
    <mergeCell ref="J7:J8"/>
    <mergeCell ref="A9:A11"/>
    <mergeCell ref="B9:B11"/>
    <mergeCell ref="C9:C11"/>
    <mergeCell ref="A12:A23"/>
    <mergeCell ref="B12:B19"/>
    <mergeCell ref="C12:C19"/>
    <mergeCell ref="B20:B23"/>
    <mergeCell ref="H45:J45"/>
    <mergeCell ref="H47:J47"/>
    <mergeCell ref="A41:J41"/>
    <mergeCell ref="A24:A31"/>
    <mergeCell ref="B25:B28"/>
    <mergeCell ref="C25:C28"/>
    <mergeCell ref="B29:B31"/>
    <mergeCell ref="C29:C31"/>
    <mergeCell ref="A32:A38"/>
    <mergeCell ref="B32:B38"/>
    <mergeCell ref="C32:C3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BISKUPIJA</dc:creator>
  <cp:lastModifiedBy>Windows User</cp:lastModifiedBy>
  <cp:lastPrinted>2018-09-17T08:32:38Z</cp:lastPrinted>
  <dcterms:created xsi:type="dcterms:W3CDTF">2017-11-20T10:31:55Z</dcterms:created>
  <dcterms:modified xsi:type="dcterms:W3CDTF">2018-10-11T10:47:23Z</dcterms:modified>
</cp:coreProperties>
</file>